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lga.duran\Documents\2024\ENB-SINAC- informe 1-2024\Meta 4\"/>
    </mc:Choice>
  </mc:AlternateContent>
  <xr:revisionPtr revIDLastSave="0" documentId="8_{98032C19-82B1-4F0A-9DE6-6FBF835F053F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Efectividad de Manejo ASP-SINAC" sheetId="1" r:id="rId1"/>
    <sheet name="Categorías evaluadas" sheetId="3" r:id="rId2"/>
    <sheet name="Resultados x escala evaluación" sheetId="4" r:id="rId3"/>
    <sheet name="Resultados x EE y CM" sheetId="7" r:id="rId4"/>
    <sheet name="Efectividad Nacional por Ambito" sheetId="5" r:id="rId5"/>
    <sheet name="Kutools_Chart" sheetId="2" state="hidden" r:id="rId6"/>
  </sheets>
  <definedNames>
    <definedName name="_xlnm._FilterDatabase" localSheetId="0" hidden="1">'Efectividad de Manejo ASP-SINAC'!$A$23:$I$100</definedName>
    <definedName name="_xlnm.Print_Area" localSheetId="0">Tabla1[#All]</definedName>
    <definedName name="SegmentaciónDeDatos_Area_de_Conservación">#N/A</definedName>
    <definedName name="SegmentaciónDeDatos_Área_Silvestre_Protegida">#N/A</definedName>
    <definedName name="SegmentaciónDeDatos_Categoría_de_Manejo">#N/A</definedName>
    <definedName name="SegmentaciónDeDatos_Escala_de_evaluación_obtenido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  <x14:slicerCache r:id="rId9"/>
        <x14:slicerCache r:id="rId1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7" l="1"/>
  <c r="L5" i="7"/>
  <c r="L6" i="7"/>
  <c r="L7" i="7"/>
  <c r="L3" i="7"/>
  <c r="E28" i="1" l="1"/>
  <c r="C11" i="5"/>
  <c r="G101" i="1"/>
  <c r="F101" i="1"/>
  <c r="B11" i="4"/>
  <c r="H91" i="1"/>
  <c r="H80" i="1"/>
  <c r="C14" i="3"/>
  <c r="F28" i="1"/>
  <c r="H64" i="1" l="1"/>
  <c r="G28" i="1"/>
  <c r="E101" i="1"/>
  <c r="H44" i="1"/>
  <c r="H55" i="1"/>
  <c r="H54" i="1"/>
  <c r="H99" i="1"/>
  <c r="H76" i="1"/>
  <c r="H86" i="1"/>
  <c r="H72" i="1"/>
  <c r="H89" i="1" l="1"/>
  <c r="H100" i="1"/>
  <c r="H96" i="1"/>
  <c r="H73" i="1"/>
  <c r="H90" i="1"/>
  <c r="H85" i="1"/>
  <c r="H66" i="1"/>
  <c r="H62" i="1"/>
  <c r="H24" i="1" l="1"/>
  <c r="H32" i="1"/>
  <c r="H27" i="1"/>
  <c r="H26" i="1"/>
  <c r="H33" i="1"/>
  <c r="H30" i="1"/>
  <c r="H74" i="1"/>
  <c r="H49" i="1"/>
  <c r="H43" i="1"/>
  <c r="H41" i="1"/>
  <c r="H42" i="1"/>
  <c r="H60" i="1"/>
  <c r="H34" i="1"/>
  <c r="H35" i="1"/>
  <c r="H36" i="1"/>
  <c r="H37" i="1"/>
  <c r="H58" i="1"/>
  <c r="H93" i="1"/>
  <c r="H38" i="1"/>
  <c r="H39" i="1"/>
  <c r="H57" i="1"/>
  <c r="H56" i="1"/>
  <c r="H31" i="1"/>
  <c r="H40" i="1"/>
  <c r="H48" i="1"/>
  <c r="H94" i="1"/>
  <c r="H61" i="1"/>
  <c r="H59" i="1"/>
  <c r="H82" i="1"/>
  <c r="H29" i="1"/>
  <c r="H70" i="1"/>
  <c r="H50" i="1"/>
  <c r="H63" i="1"/>
  <c r="H67" i="1"/>
  <c r="H78" i="1"/>
  <c r="H47" i="1"/>
  <c r="H77" i="1"/>
  <c r="H25" i="1"/>
  <c r="H69" i="1"/>
  <c r="H68" i="1"/>
  <c r="H45" i="1"/>
  <c r="H46" i="1"/>
  <c r="H75" i="1"/>
  <c r="H71" i="1"/>
  <c r="H97" i="1"/>
  <c r="H92" i="1"/>
  <c r="H88" i="1"/>
  <c r="H87" i="1"/>
  <c r="H79" i="1"/>
  <c r="H98" i="1"/>
  <c r="H65" i="1"/>
  <c r="H51" i="1"/>
  <c r="H95" i="1"/>
  <c r="H83" i="1"/>
  <c r="H53" i="1"/>
  <c r="H84" i="1"/>
  <c r="H81" i="1"/>
  <c r="B5" i="2" l="1"/>
  <c r="B13" i="2"/>
  <c r="B12" i="2" s="1"/>
  <c r="A13" i="2"/>
  <c r="A10" i="2" s="1"/>
  <c r="B6" i="2" a="1"/>
  <c r="B6" i="2" s="1"/>
  <c r="A5" i="2"/>
  <c r="B4" i="2"/>
  <c r="A4" i="2"/>
  <c r="B3" i="2"/>
  <c r="A3" i="2"/>
  <c r="B2" i="2"/>
  <c r="A2" i="2"/>
  <c r="B1" i="2"/>
  <c r="A1" i="2"/>
  <c r="H52" i="1" l="1"/>
  <c r="H28" i="1"/>
  <c r="A11" i="2"/>
  <c r="A12" i="2"/>
  <c r="B8" i="2"/>
  <c r="B9" i="2"/>
  <c r="A8" i="2"/>
  <c r="B10" i="2"/>
  <c r="A9" i="2"/>
  <c r="B11" i="2"/>
  <c r="H101" i="1" l="1"/>
</calcChain>
</file>

<file path=xl/sharedStrings.xml><?xml version="1.0" encoding="utf-8"?>
<sst xmlns="http://schemas.openxmlformats.org/spreadsheetml/2006/main" count="374" uniqueCount="148">
  <si>
    <t xml:space="preserve">Año de Evaluación </t>
  </si>
  <si>
    <t>Area de Conservación</t>
  </si>
  <si>
    <t>Categoría de Manejo</t>
  </si>
  <si>
    <t>Área Silvestre Protegida</t>
  </si>
  <si>
    <t>% Efectividad Ámbito Social</t>
  </si>
  <si>
    <t>% Efectividad Ámbito Administrativo</t>
  </si>
  <si>
    <t>% Efectividad Ámbito Recursos Naturales y Culturales</t>
  </si>
  <si>
    <t>ACT</t>
  </si>
  <si>
    <t>Refugio Nacional de Vida Silvestre</t>
  </si>
  <si>
    <t>Conchal</t>
  </si>
  <si>
    <t>Satisfactorio</t>
  </si>
  <si>
    <t>Hacienda El Viejo</t>
  </si>
  <si>
    <t>ACC</t>
  </si>
  <si>
    <t>Parque Nacional</t>
  </si>
  <si>
    <t>Volcan Poas</t>
  </si>
  <si>
    <t>Ostional</t>
  </si>
  <si>
    <t>ACLAC</t>
  </si>
  <si>
    <t>Cahuita</t>
  </si>
  <si>
    <t>Hitoy Cerere</t>
  </si>
  <si>
    <t>Braulio Carrillo</t>
  </si>
  <si>
    <t>Aceptable</t>
  </si>
  <si>
    <t>Barbilla</t>
  </si>
  <si>
    <t>Reserva Natural Absoluta</t>
  </si>
  <si>
    <t>Cabo Blanco</t>
  </si>
  <si>
    <t>Volcan Irazu</t>
  </si>
  <si>
    <t>Zona Protectora</t>
  </si>
  <si>
    <t>Monte Alto</t>
  </si>
  <si>
    <t>ACAHN</t>
  </si>
  <si>
    <t>Juan Castro Blanco</t>
  </si>
  <si>
    <t>Camaronal</t>
  </si>
  <si>
    <t>ACAT</t>
  </si>
  <si>
    <t>Palo Verde</t>
  </si>
  <si>
    <t>Lomas de Barbudal</t>
  </si>
  <si>
    <t>Barra Honda</t>
  </si>
  <si>
    <t>ACOPAC</t>
  </si>
  <si>
    <t>Carara</t>
  </si>
  <si>
    <t>ACG</t>
  </si>
  <si>
    <t>Guanacaste</t>
  </si>
  <si>
    <t>Rincon de la Vieja</t>
  </si>
  <si>
    <t>Santa Rosa</t>
  </si>
  <si>
    <t>Bahia Junquillal</t>
  </si>
  <si>
    <t>ACMC</t>
  </si>
  <si>
    <t>Isla del Coco</t>
  </si>
  <si>
    <t>Gandoca Manzanillo</t>
  </si>
  <si>
    <t>Volcan Tenorio</t>
  </si>
  <si>
    <t>Tenorio</t>
  </si>
  <si>
    <t>Monumento Nacional</t>
  </si>
  <si>
    <t>ACLAP</t>
  </si>
  <si>
    <t>Manuel Antonio</t>
  </si>
  <si>
    <t>ACTo</t>
  </si>
  <si>
    <t>Tortuguero</t>
  </si>
  <si>
    <t>ACOSA</t>
  </si>
  <si>
    <t>Corcovado</t>
  </si>
  <si>
    <t>La Cangreja</t>
  </si>
  <si>
    <t>Romelia</t>
  </si>
  <si>
    <t>Marino las Baulas de Guanacaste</t>
  </si>
  <si>
    <t>Administracion compartida</t>
  </si>
  <si>
    <t>Cipanci</t>
  </si>
  <si>
    <t>Humedal</t>
  </si>
  <si>
    <t>Terraba-Sierpe</t>
  </si>
  <si>
    <t>Palustrino Corral de piedra</t>
  </si>
  <si>
    <t>Mata Redonda</t>
  </si>
  <si>
    <t>Volcan Turrialba</t>
  </si>
  <si>
    <t>Playa Hermosa-Punta Mala</t>
  </si>
  <si>
    <t>Barra del Colorado</t>
  </si>
  <si>
    <t>Diria</t>
  </si>
  <si>
    <t>Arenal</t>
  </si>
  <si>
    <t>Cerro Las Vueltas</t>
  </si>
  <si>
    <t>Isla San Lucas</t>
  </si>
  <si>
    <t>Area Marina de Manejo</t>
  </si>
  <si>
    <t>Tapanti-Macizo de la Muerte</t>
  </si>
  <si>
    <t>Chirripo</t>
  </si>
  <si>
    <t>Nicolas Wessberg</t>
  </si>
  <si>
    <t>Alberto Manuel Brenes</t>
  </si>
  <si>
    <t>Arenal Monteverde</t>
  </si>
  <si>
    <t>Iguanita</t>
  </si>
  <si>
    <t>Reserva Forestal</t>
  </si>
  <si>
    <t>Golfo Dulce</t>
  </si>
  <si>
    <t>Marino Ballena</t>
  </si>
  <si>
    <t>Taboga</t>
  </si>
  <si>
    <t>Los Quetzales</t>
  </si>
  <si>
    <t>Miravalles</t>
  </si>
  <si>
    <t>Cuenca del Rio Abangares</t>
  </si>
  <si>
    <t>Cerro de Escazu</t>
  </si>
  <si>
    <t>Grecia</t>
  </si>
  <si>
    <t>El Chayote</t>
  </si>
  <si>
    <t>Rio Toro</t>
  </si>
  <si>
    <t xml:space="preserve">Parque Nacional </t>
  </si>
  <si>
    <t>Internacional la Amistad</t>
  </si>
  <si>
    <t>SUM</t>
  </si>
  <si>
    <t>Note: This group of data is generated by creating the Stacked column chart with percentage, please don’t modify or delete them, in order to avoid errors on the chart</t>
  </si>
  <si>
    <t>Bahía Santa Elena</t>
  </si>
  <si>
    <t>Cano Negro</t>
  </si>
  <si>
    <t>Isla del Cano</t>
  </si>
  <si>
    <t>Miravalles-Jorge Manuel Dengo</t>
  </si>
  <si>
    <t>Monumento Nacional Guayabo</t>
  </si>
  <si>
    <t>Cabo Blanco (M)</t>
  </si>
  <si>
    <t>Rio Macho</t>
  </si>
  <si>
    <t>Escala de evaluación obtenido</t>
  </si>
  <si>
    <t xml:space="preserve">% de Efectividad de Manejo promedio obtenido  </t>
  </si>
  <si>
    <t>Del Becentenario</t>
  </si>
  <si>
    <t xml:space="preserve">Humedal </t>
  </si>
  <si>
    <t>Reserva Biológica</t>
  </si>
  <si>
    <t>Isla Pájaros</t>
  </si>
  <si>
    <t>Tivives</t>
  </si>
  <si>
    <t>Estero Puntarenas y manglares asociados</t>
  </si>
  <si>
    <t>Parques Nacionales</t>
  </si>
  <si>
    <t>Reservas Biológicas</t>
  </si>
  <si>
    <t>Área Marinas de Manejo</t>
  </si>
  <si>
    <t>Humedales</t>
  </si>
  <si>
    <t>Resultados de evaluaición por Escala</t>
  </si>
  <si>
    <t>Muy bueno</t>
  </si>
  <si>
    <t>Poco aceptable</t>
  </si>
  <si>
    <t>No aceptable</t>
  </si>
  <si>
    <t>Ambito recursos naturales y culturales</t>
  </si>
  <si>
    <t>Ambito administrativo</t>
  </si>
  <si>
    <t>Ambito social</t>
  </si>
  <si>
    <t>Piedras Blancas</t>
  </si>
  <si>
    <t>Golfito</t>
  </si>
  <si>
    <t>Archie Carr</t>
  </si>
  <si>
    <t xml:space="preserve">Refugio Nacional de Vida Silvestre </t>
  </si>
  <si>
    <t>Bosque Alegre</t>
  </si>
  <si>
    <t>Maquenque</t>
  </si>
  <si>
    <t>Muy Bueno</t>
  </si>
  <si>
    <t>Refugio Nacional Fauna Silvestre</t>
  </si>
  <si>
    <t>Columna2</t>
  </si>
  <si>
    <t>Quebrada Rosario</t>
  </si>
  <si>
    <t>Cerro Atenas</t>
  </si>
  <si>
    <t>Poco Aceptable</t>
  </si>
  <si>
    <t>ESCALA  A NIVEL GENERAL DE GESTION</t>
  </si>
  <si>
    <t>Excelente (Satisfactoria) (&gt;90)%</t>
  </si>
  <si>
    <t>Muy Buena (&gt;75-90)%</t>
  </si>
  <si>
    <t xml:space="preserve">Reservas Biológicas </t>
  </si>
  <si>
    <t>Refugios de Vida Silvestre</t>
  </si>
  <si>
    <t>Reservas Forestales</t>
  </si>
  <si>
    <t>Zonas Protectoras</t>
  </si>
  <si>
    <t>Áreas Marinas de Manejo</t>
  </si>
  <si>
    <t>Reservas Naturales Absolutas</t>
  </si>
  <si>
    <t>Monumento Nacional (G)</t>
  </si>
  <si>
    <t>Totales</t>
  </si>
  <si>
    <t>No Aceptable  (0-50)%</t>
  </si>
  <si>
    <t>Poco aceptable (&gt;50 - 60)%</t>
  </si>
  <si>
    <t>Aceptable (&gt;60-75)%</t>
  </si>
  <si>
    <t>Ámbito de Gestión</t>
  </si>
  <si>
    <t>Cantidad</t>
  </si>
  <si>
    <t>Promedio Efectividad de Manejo Nacional</t>
  </si>
  <si>
    <t>Total</t>
  </si>
  <si>
    <t>Escala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</si>
</sst>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FFFFFF"/>
      <name val="Arial Narrow"/>
      <family val="2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10" fontId="0" fillId="0" borderId="10" xfId="0" applyNumberFormat="1" applyBorder="1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0" fillId="34" borderId="11" xfId="0" applyFill="1" applyBorder="1" applyAlignment="1">
      <alignment horizontal="center"/>
    </xf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1" fontId="0" fillId="34" borderId="10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17" xfId="0" applyFill="1" applyBorder="1"/>
    <xf numFmtId="0" fontId="0" fillId="35" borderId="16" xfId="0" applyFill="1" applyBorder="1" applyAlignment="1">
      <alignment horizontal="center"/>
    </xf>
    <xf numFmtId="0" fontId="0" fillId="35" borderId="17" xfId="0" applyFill="1" applyBorder="1"/>
    <xf numFmtId="1" fontId="0" fillId="34" borderId="17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0" borderId="0" xfId="0" applyAlignment="1">
      <alignment wrapText="1"/>
    </xf>
    <xf numFmtId="0" fontId="0" fillId="36" borderId="12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16" fillId="33" borderId="17" xfId="0" applyNumberFormat="1" applyFont="1" applyFill="1" applyBorder="1" applyAlignment="1">
      <alignment horizontal="center"/>
    </xf>
    <xf numFmtId="1" fontId="0" fillId="37" borderId="17" xfId="0" applyNumberFormat="1" applyFill="1" applyBorder="1" applyAlignment="1">
      <alignment horizontal="center"/>
    </xf>
    <xf numFmtId="1" fontId="0" fillId="33" borderId="17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8" fillId="40" borderId="0" xfId="0" applyFont="1" applyFill="1" applyAlignment="1" applyProtection="1">
      <alignment horizontal="center" vertical="center"/>
      <protection locked="0"/>
    </xf>
    <xf numFmtId="0" fontId="18" fillId="39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3" borderId="0" xfId="0" applyFont="1" applyFill="1" applyAlignment="1" applyProtection="1">
      <alignment horizontal="center" vertical="center"/>
      <protection locked="0"/>
    </xf>
    <xf numFmtId="0" fontId="19" fillId="37" borderId="0" xfId="0" applyFont="1" applyFill="1" applyAlignment="1" applyProtection="1">
      <alignment horizontal="center" vertical="center"/>
      <protection locked="0"/>
    </xf>
    <xf numFmtId="0" fontId="20" fillId="36" borderId="0" xfId="0" applyFont="1" applyFill="1" applyAlignment="1" applyProtection="1">
      <alignment horizontal="center" vertical="center"/>
      <protection locked="0"/>
    </xf>
    <xf numFmtId="0" fontId="0" fillId="41" borderId="10" xfId="0" applyFill="1" applyBorder="1"/>
    <xf numFmtId="0" fontId="16" fillId="39" borderId="10" xfId="0" applyFont="1" applyFill="1" applyBorder="1"/>
    <xf numFmtId="0" fontId="16" fillId="39" borderId="10" xfId="0" applyFont="1" applyFill="1" applyBorder="1" applyAlignment="1">
      <alignment horizontal="center" vertical="center"/>
    </xf>
    <xf numFmtId="0" fontId="16" fillId="38" borderId="10" xfId="0" applyFont="1" applyFill="1" applyBorder="1"/>
    <xf numFmtId="0" fontId="16" fillId="38" borderId="10" xfId="0" applyFont="1" applyFill="1" applyBorder="1" applyAlignment="1">
      <alignment horizontal="center" vertic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 vertical="center"/>
    </xf>
    <xf numFmtId="0" fontId="16" fillId="37" borderId="10" xfId="0" applyFont="1" applyFill="1" applyBorder="1"/>
    <xf numFmtId="0" fontId="16" fillId="37" borderId="10" xfId="0" applyFont="1" applyFill="1" applyBorder="1" applyAlignment="1">
      <alignment horizontal="center" vertical="center"/>
    </xf>
    <xf numFmtId="0" fontId="16" fillId="36" borderId="10" xfId="0" applyFont="1" applyFill="1" applyBorder="1"/>
    <xf numFmtId="0" fontId="16" fillId="36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1" fillId="0" borderId="0" xfId="0" applyFont="1"/>
    <xf numFmtId="0" fontId="16" fillId="41" borderId="10" xfId="0" applyFont="1" applyFill="1" applyBorder="1" applyAlignment="1">
      <alignment horizontal="center" vertical="center" wrapText="1"/>
    </xf>
    <xf numFmtId="0" fontId="16" fillId="0" borderId="10" xfId="0" applyFont="1" applyBorder="1"/>
    <xf numFmtId="0" fontId="22" fillId="0" borderId="0" xfId="0" applyFont="1"/>
    <xf numFmtId="0" fontId="23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0"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800" b="1"/>
              <a:t>Número</a:t>
            </a:r>
            <a:r>
              <a:rPr lang="es-CR" sz="1800" b="1" baseline="0"/>
              <a:t> de </a:t>
            </a:r>
            <a:r>
              <a:rPr lang="es-CR" sz="1800" b="1"/>
              <a:t>Categorías</a:t>
            </a:r>
            <a:r>
              <a:rPr lang="es-CR" sz="1800" b="1" baseline="0"/>
              <a:t> de Manejo de ASP evaluadas. Año 2023</a:t>
            </a:r>
            <a:endParaRPr lang="es-CR" sz="1800" b="1"/>
          </a:p>
        </c:rich>
      </c:tx>
      <c:layout>
        <c:manualLayout>
          <c:xMode val="edge"/>
          <c:yMode val="edge"/>
          <c:x val="0.29463077060776993"/>
          <c:y val="5.007023181991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'Categorías evaluadas'!$B$4</c:f>
              <c:strCache>
                <c:ptCount val="1"/>
                <c:pt idx="0">
                  <c:v>Columna2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'Categorías evaluadas'!$A$5:$A$13</c:f>
              <c:strCache>
                <c:ptCount val="9"/>
                <c:pt idx="0">
                  <c:v>Parques Nacionales</c:v>
                </c:pt>
                <c:pt idx="1">
                  <c:v>Refugio Nacional de Vida Silvestre</c:v>
                </c:pt>
                <c:pt idx="2">
                  <c:v>Zona Protectora</c:v>
                </c:pt>
                <c:pt idx="3">
                  <c:v>Reservas Biológicas</c:v>
                </c:pt>
                <c:pt idx="4">
                  <c:v>Reserva Forestal</c:v>
                </c:pt>
                <c:pt idx="5">
                  <c:v>Área Marinas de Manejo</c:v>
                </c:pt>
                <c:pt idx="6">
                  <c:v>Humedales</c:v>
                </c:pt>
                <c:pt idx="7">
                  <c:v>Reserva Natural Absoluta</c:v>
                </c:pt>
                <c:pt idx="8">
                  <c:v>Monumento Nacional</c:v>
                </c:pt>
              </c:strCache>
            </c:strRef>
          </c:cat>
          <c:val>
            <c:numRef>
              <c:f>'Categorías evaluadas'!$B$5:$B$13</c:f>
            </c:numRef>
          </c:val>
          <c:extLst>
            <c:ext xmlns:c16="http://schemas.microsoft.com/office/drawing/2014/chart" uri="{C3380CC4-5D6E-409C-BE32-E72D297353CC}">
              <c16:uniqueId val="{00000000-43C2-4166-81FB-975E65A22CAA}"/>
            </c:ext>
          </c:extLst>
        </c:ser>
        <c:ser>
          <c:idx val="1"/>
          <c:order val="1"/>
          <c:tx>
            <c:strRef>
              <c:f>'Categorías evaluadas'!$C$4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'Categorías evaluadas'!$A$5:$A$13</c:f>
              <c:strCache>
                <c:ptCount val="9"/>
                <c:pt idx="0">
                  <c:v>Parques Nacionales</c:v>
                </c:pt>
                <c:pt idx="1">
                  <c:v>Refugio Nacional de Vida Silvestre</c:v>
                </c:pt>
                <c:pt idx="2">
                  <c:v>Zona Protectora</c:v>
                </c:pt>
                <c:pt idx="3">
                  <c:v>Reservas Biológicas</c:v>
                </c:pt>
                <c:pt idx="4">
                  <c:v>Reserva Forestal</c:v>
                </c:pt>
                <c:pt idx="5">
                  <c:v>Área Marinas de Manejo</c:v>
                </c:pt>
                <c:pt idx="6">
                  <c:v>Humedales</c:v>
                </c:pt>
                <c:pt idx="7">
                  <c:v>Reserva Natural Absoluta</c:v>
                </c:pt>
                <c:pt idx="8">
                  <c:v>Monumento Nacional</c:v>
                </c:pt>
              </c:strCache>
            </c:strRef>
          </c:cat>
          <c:val>
            <c:numRef>
              <c:f>'Categorías evaluadas'!$C$5:$C$13</c:f>
              <c:numCache>
                <c:formatCode>General</c:formatCode>
                <c:ptCount val="9"/>
                <c:pt idx="0">
                  <c:v>30</c:v>
                </c:pt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4-4894-A889-12C680176E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36516895"/>
        <c:axId val="436517855"/>
      </c:barChart>
      <c:catAx>
        <c:axId val="43651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6517855"/>
        <c:crosses val="autoZero"/>
        <c:auto val="1"/>
        <c:lblAlgn val="ctr"/>
        <c:lblOffset val="100"/>
        <c:noMultiLvlLbl val="0"/>
      </c:catAx>
      <c:valAx>
        <c:axId val="436517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6516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Promedio de Efectividad de Manejo  de 77</a:t>
            </a:r>
            <a:r>
              <a:rPr lang="en-US" sz="1800" b="1" baseline="0"/>
              <a:t> ASP</a:t>
            </a:r>
            <a:r>
              <a:rPr lang="en-US" sz="1800" b="1"/>
              <a:t> (por escala de evaluación). </a:t>
            </a:r>
          </a:p>
          <a:p>
            <a:pPr>
              <a:defRPr sz="1800" b="1"/>
            </a:pPr>
            <a:r>
              <a:rPr lang="en-US" sz="1800" b="1"/>
              <a:t>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22-4929-B3C5-65111072A11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22-4929-B3C5-65111072A11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22-4929-B3C5-65111072A11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22-4929-B3C5-65111072A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x escala evaluación'!$A$6:$A$10</c:f>
              <c:strCache>
                <c:ptCount val="5"/>
                <c:pt idx="0">
                  <c:v>Satisfactorio</c:v>
                </c:pt>
                <c:pt idx="1">
                  <c:v>Muy bueno</c:v>
                </c:pt>
                <c:pt idx="2">
                  <c:v>Poco aceptable</c:v>
                </c:pt>
                <c:pt idx="3">
                  <c:v>Aceptable</c:v>
                </c:pt>
                <c:pt idx="4">
                  <c:v>No aceptable</c:v>
                </c:pt>
              </c:strCache>
            </c:strRef>
          </c:cat>
          <c:val>
            <c:numRef>
              <c:f>'Resultados x escala evaluación'!$B$6:$B$10</c:f>
              <c:numCache>
                <c:formatCode>General</c:formatCode>
                <c:ptCount val="5"/>
                <c:pt idx="0">
                  <c:v>3</c:v>
                </c:pt>
                <c:pt idx="1">
                  <c:v>13</c:v>
                </c:pt>
                <c:pt idx="2">
                  <c:v>14</c:v>
                </c:pt>
                <c:pt idx="3">
                  <c:v>22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7-4948-9366-F8D56583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0"/>
        <c:axId val="374313679"/>
        <c:axId val="374311279"/>
      </c:barChart>
      <c:catAx>
        <c:axId val="37431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74311279"/>
        <c:crosses val="autoZero"/>
        <c:auto val="1"/>
        <c:lblAlgn val="ctr"/>
        <c:lblOffset val="100"/>
        <c:noMultiLvlLbl val="0"/>
      </c:catAx>
      <c:valAx>
        <c:axId val="37431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431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2800" b="1"/>
              <a:t>Evaluacion</a:t>
            </a:r>
            <a:r>
              <a:rPr lang="es-CR" sz="2800" b="1" baseline="0"/>
              <a:t> de Efectividad por Escala de Evaluación  y Categoría de Manejo. Año 2023</a:t>
            </a:r>
            <a:endParaRPr lang="es-CR" sz="2800" b="1"/>
          </a:p>
        </c:rich>
      </c:tx>
      <c:layout>
        <c:manualLayout>
          <c:xMode val="edge"/>
          <c:yMode val="edge"/>
          <c:x val="0.21905443467150626"/>
          <c:y val="3.5706687834515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5092868686750652"/>
          <c:y val="0.11721712134119693"/>
          <c:w val="0.81180354354977802"/>
          <c:h val="0.776866476533627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'Resultados x EE y CM'!$B$3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x EE y CM'!$C$2:$K$2</c:f>
              <c:strCache>
                <c:ptCount val="9"/>
                <c:pt idx="0">
                  <c:v>Parques Nacionales</c:v>
                </c:pt>
                <c:pt idx="1">
                  <c:v>Reservas Biológicas </c:v>
                </c:pt>
                <c:pt idx="2">
                  <c:v>Humedales</c:v>
                </c:pt>
                <c:pt idx="3">
                  <c:v>Refugios de Vida Silvestre</c:v>
                </c:pt>
                <c:pt idx="4">
                  <c:v>Reservas Forestales</c:v>
                </c:pt>
                <c:pt idx="5">
                  <c:v>Zonas Protectoras</c:v>
                </c:pt>
                <c:pt idx="6">
                  <c:v>Áreas Marinas de Manejo</c:v>
                </c:pt>
                <c:pt idx="7">
                  <c:v>Reservas Naturales Absolutas</c:v>
                </c:pt>
                <c:pt idx="8">
                  <c:v>Monumento Nacional (G)</c:v>
                </c:pt>
              </c:strCache>
            </c:strRef>
          </c:cat>
          <c:val>
            <c:numRef>
              <c:f>'Resultados x EE y CM'!$C$3:$K$3</c:f>
              <c:numCache>
                <c:formatCode>General</c:formatCode>
                <c:ptCount val="9"/>
                <c:pt idx="0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A2D-B3B7-AEA092D2EDDA}"/>
            </c:ext>
          </c:extLst>
        </c:ser>
        <c:ser>
          <c:idx val="1"/>
          <c:order val="1"/>
          <c:tx>
            <c:strRef>
              <c:f>'Resultados x EE y CM'!$B$4</c:f>
              <c:strCache>
                <c:ptCount val="1"/>
                <c:pt idx="0">
                  <c:v>Muy Bueno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x EE y CM'!$C$2:$K$2</c:f>
              <c:strCache>
                <c:ptCount val="9"/>
                <c:pt idx="0">
                  <c:v>Parques Nacionales</c:v>
                </c:pt>
                <c:pt idx="1">
                  <c:v>Reservas Biológicas </c:v>
                </c:pt>
                <c:pt idx="2">
                  <c:v>Humedales</c:v>
                </c:pt>
                <c:pt idx="3">
                  <c:v>Refugios de Vida Silvestre</c:v>
                </c:pt>
                <c:pt idx="4">
                  <c:v>Reservas Forestales</c:v>
                </c:pt>
                <c:pt idx="5">
                  <c:v>Zonas Protectoras</c:v>
                </c:pt>
                <c:pt idx="6">
                  <c:v>Áreas Marinas de Manejo</c:v>
                </c:pt>
                <c:pt idx="7">
                  <c:v>Reservas Naturales Absolutas</c:v>
                </c:pt>
                <c:pt idx="8">
                  <c:v>Monumento Nacional (G)</c:v>
                </c:pt>
              </c:strCache>
            </c:strRef>
          </c:cat>
          <c:val>
            <c:numRef>
              <c:f>'Resultados x EE y CM'!$C$4:$K$4</c:f>
              <c:numCache>
                <c:formatCode>General</c:formatCode>
                <c:ptCount val="9"/>
                <c:pt idx="0">
                  <c:v>7</c:v>
                </c:pt>
                <c:pt idx="3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A2D-B3B7-AEA092D2EDDA}"/>
            </c:ext>
          </c:extLst>
        </c:ser>
        <c:ser>
          <c:idx val="2"/>
          <c:order val="2"/>
          <c:tx>
            <c:strRef>
              <c:f>'Resultados x EE y CM'!$B$5</c:f>
              <c:strCache>
                <c:ptCount val="1"/>
                <c:pt idx="0">
                  <c:v>Aceptable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x EE y CM'!$C$2:$K$2</c:f>
              <c:strCache>
                <c:ptCount val="9"/>
                <c:pt idx="0">
                  <c:v>Parques Nacionales</c:v>
                </c:pt>
                <c:pt idx="1">
                  <c:v>Reservas Biológicas </c:v>
                </c:pt>
                <c:pt idx="2">
                  <c:v>Humedales</c:v>
                </c:pt>
                <c:pt idx="3">
                  <c:v>Refugios de Vida Silvestre</c:v>
                </c:pt>
                <c:pt idx="4">
                  <c:v>Reservas Forestales</c:v>
                </c:pt>
                <c:pt idx="5">
                  <c:v>Zonas Protectoras</c:v>
                </c:pt>
                <c:pt idx="6">
                  <c:v>Áreas Marinas de Manejo</c:v>
                </c:pt>
                <c:pt idx="7">
                  <c:v>Reservas Naturales Absolutas</c:v>
                </c:pt>
                <c:pt idx="8">
                  <c:v>Monumento Nacional (G)</c:v>
                </c:pt>
              </c:strCache>
            </c:strRef>
          </c:cat>
          <c:val>
            <c:numRef>
              <c:f>'Resultados x EE y CM'!$C$5:$K$5</c:f>
              <c:numCache>
                <c:formatCode>General</c:formatCode>
                <c:ptCount val="9"/>
                <c:pt idx="0">
                  <c:v>11</c:v>
                </c:pt>
                <c:pt idx="1">
                  <c:v>3</c:v>
                </c:pt>
                <c:pt idx="3">
                  <c:v>5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A2D-B3B7-AEA092D2EDDA}"/>
            </c:ext>
          </c:extLst>
        </c:ser>
        <c:ser>
          <c:idx val="3"/>
          <c:order val="3"/>
          <c:tx>
            <c:strRef>
              <c:f>'Resultados x EE y CM'!$B$6</c:f>
              <c:strCache>
                <c:ptCount val="1"/>
                <c:pt idx="0">
                  <c:v>Poco Aceptable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x EE y CM'!$C$2:$K$2</c:f>
              <c:strCache>
                <c:ptCount val="9"/>
                <c:pt idx="0">
                  <c:v>Parques Nacionales</c:v>
                </c:pt>
                <c:pt idx="1">
                  <c:v>Reservas Biológicas </c:v>
                </c:pt>
                <c:pt idx="2">
                  <c:v>Humedales</c:v>
                </c:pt>
                <c:pt idx="3">
                  <c:v>Refugios de Vida Silvestre</c:v>
                </c:pt>
                <c:pt idx="4">
                  <c:v>Reservas Forestales</c:v>
                </c:pt>
                <c:pt idx="5">
                  <c:v>Zonas Protectoras</c:v>
                </c:pt>
                <c:pt idx="6">
                  <c:v>Áreas Marinas de Manejo</c:v>
                </c:pt>
                <c:pt idx="7">
                  <c:v>Reservas Naturales Absolutas</c:v>
                </c:pt>
                <c:pt idx="8">
                  <c:v>Monumento Nacional (G)</c:v>
                </c:pt>
              </c:strCache>
            </c:strRef>
          </c:cat>
          <c:val>
            <c:numRef>
              <c:f>'Resultados x EE y CM'!$C$6:$K$6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A2D-B3B7-AEA092D2EDDA}"/>
            </c:ext>
          </c:extLst>
        </c:ser>
        <c:ser>
          <c:idx val="4"/>
          <c:order val="4"/>
          <c:tx>
            <c:strRef>
              <c:f>'Resultados x EE y CM'!$B$7</c:f>
              <c:strCache>
                <c:ptCount val="1"/>
                <c:pt idx="0">
                  <c:v>No aceptable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x EE y CM'!$C$2:$K$2</c:f>
              <c:strCache>
                <c:ptCount val="9"/>
                <c:pt idx="0">
                  <c:v>Parques Nacionales</c:v>
                </c:pt>
                <c:pt idx="1">
                  <c:v>Reservas Biológicas </c:v>
                </c:pt>
                <c:pt idx="2">
                  <c:v>Humedales</c:v>
                </c:pt>
                <c:pt idx="3">
                  <c:v>Refugios de Vida Silvestre</c:v>
                </c:pt>
                <c:pt idx="4">
                  <c:v>Reservas Forestales</c:v>
                </c:pt>
                <c:pt idx="5">
                  <c:v>Zonas Protectoras</c:v>
                </c:pt>
                <c:pt idx="6">
                  <c:v>Áreas Marinas de Manejo</c:v>
                </c:pt>
                <c:pt idx="7">
                  <c:v>Reservas Naturales Absolutas</c:v>
                </c:pt>
                <c:pt idx="8">
                  <c:v>Monumento Nacional (G)</c:v>
                </c:pt>
              </c:strCache>
            </c:strRef>
          </c:cat>
          <c:val>
            <c:numRef>
              <c:f>'Resultados x EE y CM'!$C$7:$K$7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A2D-B3B7-AEA092D2ED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697068896"/>
        <c:axId val="697070816"/>
      </c:barChart>
      <c:catAx>
        <c:axId val="69706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97070816"/>
        <c:crosses val="autoZero"/>
        <c:auto val="1"/>
        <c:lblAlgn val="ctr"/>
        <c:lblOffset val="100"/>
        <c:noMultiLvlLbl val="0"/>
      </c:catAx>
      <c:valAx>
        <c:axId val="697070816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9706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Promedio  de Efectividad de Manejo Nacional de 77 ASP </a:t>
            </a:r>
          </a:p>
          <a:p>
            <a:pPr>
              <a:defRPr sz="1400"/>
            </a:pPr>
            <a:r>
              <a:rPr lang="en-US" sz="1400"/>
              <a:t>por ámbito de gestión . Año 2023</a:t>
            </a:r>
          </a:p>
        </c:rich>
      </c:tx>
      <c:layout>
        <c:manualLayout>
          <c:xMode val="edge"/>
          <c:yMode val="edge"/>
          <c:x val="0.33677643000763663"/>
          <c:y val="3.2222141428927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5982564475118054E-2"/>
          <c:y val="0.1663594301888672"/>
          <c:w val="0.96803487104976393"/>
          <c:h val="0.69717217255210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'Efectividad Nacional por Ambito'!$C$7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4-46CC-86F9-FCA06CAB7586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04-46CC-86F9-FCA06CAB758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4-46CC-86F9-FCA06CAB758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04-46CC-86F9-FCA06CAB75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'Efectividad Nacional por Ambito'!$B$8:$B$11</c:f>
              <c:strCache>
                <c:ptCount val="4"/>
                <c:pt idx="0">
                  <c:v>Ambito social</c:v>
                </c:pt>
                <c:pt idx="1">
                  <c:v>Ambito administrativo</c:v>
                </c:pt>
                <c:pt idx="2">
                  <c:v>Ambito recursos naturales y culturales</c:v>
                </c:pt>
                <c:pt idx="3">
                  <c:v>Promedio Efectividad de Manejo Nacional</c:v>
                </c:pt>
              </c:strCache>
            </c:strRef>
          </c:cat>
          <c:val>
            <c:numRef>
              <c:f>'Efectividad Nacional por Ambito'!$C$8:$C$11</c:f>
              <c:numCache>
                <c:formatCode>General</c:formatCode>
                <c:ptCount val="4"/>
                <c:pt idx="0">
                  <c:v>65</c:v>
                </c:pt>
                <c:pt idx="1">
                  <c:v>60</c:v>
                </c:pt>
                <c:pt idx="2">
                  <c:v>57</c:v>
                </c:pt>
                <c:pt idx="3" formatCode="0">
                  <c:v>60.666666666666664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4-46CC-86F9-FCA06CAB7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88096799"/>
        <c:axId val="89658143"/>
      </c:barChart>
      <c:catAx>
        <c:axId val="208809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89658143"/>
        <c:crosses val="autoZero"/>
        <c:auto val="1"/>
        <c:lblAlgn val="ctr"/>
        <c:lblOffset val="100"/>
        <c:noMultiLvlLbl val="0"/>
      </c:catAx>
      <c:valAx>
        <c:axId val="89658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88096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1600723</xdr:colOff>
      <xdr:row>0</xdr:row>
      <xdr:rowOff>79374</xdr:rowOff>
    </xdr:from>
    <xdr:to>
      <xdr:col>4</xdr:col>
      <xdr:colOff>936625</xdr:colOff>
      <xdr:row>6</xdr:row>
      <xdr:rowOff>158750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Categoría de Manejo">
              <a:extLst>
                <a:ext uri="{FF2B5EF4-FFF2-40B4-BE49-F238E27FC236}">
                  <a16:creationId xmlns:a16="http://schemas.microsoft.com/office/drawing/2014/main" id="{3DE038A3-087C-0F18-171D-95EACA847B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 de Manej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70973" y="79374"/>
              <a:ext cx="5040319" cy="1158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71438</xdr:colOff>
      <xdr:row>7</xdr:row>
      <xdr:rowOff>56091</xdr:rowOff>
    </xdr:from>
    <xdr:to>
      <xdr:col>6</xdr:col>
      <xdr:colOff>515937</xdr:colOff>
      <xdr:row>21</xdr:row>
      <xdr:rowOff>61383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4" name="Área Silvestre Protegida">
              <a:extLst>
                <a:ext uri="{FF2B5EF4-FFF2-40B4-BE49-F238E27FC236}">
                  <a16:creationId xmlns:a16="http://schemas.microsoft.com/office/drawing/2014/main" id="{11CB3250-CE17-BBD3-3EAA-C7EE8EEA3C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Área Silvestre Protegi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438" y="1315508"/>
              <a:ext cx="1367366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79376</xdr:colOff>
      <xdr:row>0</xdr:row>
      <xdr:rowOff>71438</xdr:rowOff>
    </xdr:from>
    <xdr:to>
      <xdr:col>2</xdr:col>
      <xdr:colOff>1555751</xdr:colOff>
      <xdr:row>6</xdr:row>
      <xdr:rowOff>158750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Area de Conservación">
              <a:extLst>
                <a:ext uri="{FF2B5EF4-FFF2-40B4-BE49-F238E27FC236}">
                  <a16:creationId xmlns:a16="http://schemas.microsoft.com/office/drawing/2014/main" id="{869D51FF-FE3F-6625-DEA1-6330045103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ea de Conserv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376" y="71438"/>
              <a:ext cx="4746625" cy="11668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1000125</xdr:colOff>
      <xdr:row>0</xdr:row>
      <xdr:rowOff>79377</xdr:rowOff>
    </xdr:from>
    <xdr:to>
      <xdr:col>6</xdr:col>
      <xdr:colOff>492123</xdr:colOff>
      <xdr:row>6</xdr:row>
      <xdr:rowOff>158750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Escala de evaluación obtenido">
              <a:extLst>
                <a:ext uri="{FF2B5EF4-FFF2-40B4-BE49-F238E27FC236}">
                  <a16:creationId xmlns:a16="http://schemas.microsoft.com/office/drawing/2014/main" id="{CA1AD753-FE1D-775B-4A0B-BC19384B80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cala de evaluación obteni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4792" y="79377"/>
              <a:ext cx="3746498" cy="11588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751417</xdr:colOff>
      <xdr:row>3</xdr:row>
      <xdr:rowOff>0</xdr:rowOff>
    </xdr:from>
    <xdr:to>
      <xdr:col>23</xdr:col>
      <xdr:colOff>0</xdr:colOff>
      <xdr:row>30</xdr:row>
      <xdr:rowOff>42332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31DAAC-0522-1FE8-9E67-5713A8B01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755650</xdr:colOff>
      <xdr:row>2</xdr:row>
      <xdr:rowOff>12700</xdr:rowOff>
    </xdr:from>
    <xdr:to>
      <xdr:col>18</xdr:col>
      <xdr:colOff>127000</xdr:colOff>
      <xdr:row>32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9E8D91-30A9-1113-C477-B97D460BF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216829</xdr:colOff>
      <xdr:row>8</xdr:row>
      <xdr:rowOff>122849</xdr:rowOff>
    </xdr:from>
    <xdr:to>
      <xdr:col>26</xdr:col>
      <xdr:colOff>166647</xdr:colOff>
      <xdr:row>54</xdr:row>
      <xdr:rowOff>137296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56FD37-97D0-5EED-D23A-B1E675CAC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3</xdr:row>
      <xdr:rowOff>-1</xdr:rowOff>
    </xdr:from>
    <xdr:to>
      <xdr:col>15</xdr:col>
      <xdr:colOff>396875</xdr:colOff>
      <xdr:row>22</xdr:row>
      <xdr:rowOff>158749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99FA29-83AA-43CB-96EA-7CEAFDC77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_de_Manejo" xr10:uid="{1F132C56-6921-44C6-A64D-298D7BF10CAE}" sourceName="Categoría de Manejo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Área_Silvestre_Protegida" xr10:uid="{3FA1ACE4-16EE-4BE4-BC7E-ADF0F5185463}" sourceName="Área Silvestre Protegida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ea_de_Conservación" xr10:uid="{C0042914-C42D-43B4-AEB7-ECF7CAF88F71}" sourceName="Area de Conservación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cala_de_evaluación_obtenido" xr10:uid="{BBCBC020-D3A2-404B-8930-F0B9B5CB87F2}" sourceName="Escala de evaluación obtenido">
  <extLst>
    <x:ext xmlns:x15="http://schemas.microsoft.com/office/spreadsheetml/2010/11/main" uri="{2F2917AC-EB37-4324-AD4E-5DD8C200BD13}">
      <x15:tableSlicerCache tableId="1" column="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ía de Manejo" xr10:uid="{517229DA-2C4E-405A-AFEF-0AC091903A02}" cache="SegmentaciónDeDatos_Categoría_de_Manejo" caption="Categoría de Manejo" columnCount="4" style="SlicerStyleLight6" rowHeight="241300"/>
  <slicer name="Área Silvestre Protegida" xr10:uid="{950718C4-2712-4E0F-A5E0-BC88DDD16EF4}" cache="SegmentaciónDeDatos_Área_Silvestre_Protegida" caption="Área Silvestre Protegida" columnCount="8" rowHeight="241300"/>
  <slicer name="Area de Conservación" xr10:uid="{301D2EF1-95AC-4D4C-938B-F91FB68B29B2}" cache="SegmentaciónDeDatos_Area_de_Conservación" caption="Area de Conservación" columnCount="4" style="SlicerStyleLight3" rowHeight="241300"/>
  <slicer name="Escala de evaluación obtenido" xr10:uid="{DEBB9DEF-ABA6-485A-9439-DE5686F8B9EF}" cache="SegmentaciónDeDatos_Escala_de_evaluación_obtenido" caption="Escala de evaluación obtenido" columnCount="2" style="SlicerStyleLight4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D57090-F5ED-4BEF-9C4C-C803F4B4331A}" name="Tabla1" displayName="Tabla1" ref="A23:I101" totalsRowCount="1" headerRowDxfId="29" dataDxfId="27" headerRowBorderDxfId="28" tableBorderDxfId="26" totalsRowBorderDxfId="25">
  <autoFilter ref="A23:I100" xr:uid="{22D57090-F5ED-4BEF-9C4C-C803F4B4331A}">
    <filterColumn colId="1">
      <filters>
        <filter val="ACLAC"/>
      </filters>
    </filterColumn>
  </autoFilter>
  <sortState xmlns:xlrd2="http://schemas.microsoft.com/office/spreadsheetml/2017/richdata2" ref="A24:I100">
    <sortCondition descending="1" ref="H23:H100"/>
  </sortState>
  <tableColumns count="9">
    <tableColumn id="1" xr3:uid="{9388476F-8809-4BD1-AB33-B059219F2027}" name="Año de Evaluación " dataDxfId="24" totalsRowDxfId="23"/>
    <tableColumn id="2" xr3:uid="{28B2138F-27BB-4CF2-ABD9-148D7BFFF494}" name="Area de Conservación" dataDxfId="22" totalsRowDxfId="21"/>
    <tableColumn id="3" xr3:uid="{A08FCB2D-872E-425E-B796-707182AEFA8B}" name="Categoría de Manejo" dataDxfId="20" totalsRowDxfId="19"/>
    <tableColumn id="4" xr3:uid="{36601511-9C96-425D-8495-EE7DEB05757A}" name="Área Silvestre Protegida" dataDxfId="18" totalsRowDxfId="17"/>
    <tableColumn id="5" xr3:uid="{EDACA140-C520-4428-A69E-29A93D4670A4}" name="% Efectividad Ámbito Social" totalsRowFunction="average" dataDxfId="16" totalsRowDxfId="15"/>
    <tableColumn id="6" xr3:uid="{124C8C25-B87F-4C10-89EF-C015EA6B98EA}" name="% Efectividad Ámbito Administrativo" totalsRowFunction="average" dataDxfId="14" totalsRowDxfId="13"/>
    <tableColumn id="7" xr3:uid="{3E6ADCC0-174A-48A7-84A3-E7FC9E6331EF}" name="% Efectividad Ámbito Recursos Naturales y Culturales" totalsRowFunction="average" totalsRowDxfId="12"/>
    <tableColumn id="8" xr3:uid="{F770A31F-944A-4249-BE98-B1CB31B6B0F5}" name="% de Efectividad de Manejo promedio obtenido  " totalsRowFunction="average" dataDxfId="11" totalsRowDxfId="10">
      <calculatedColumnFormula>(E24+F24+G24)/3</calculatedColumnFormula>
    </tableColumn>
    <tableColumn id="9" xr3:uid="{8C224169-BB60-46B0-A135-7B10A67D65D5}" name="Escala de evaluación obtenido" dataDxfId="9" totalsRow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FBA5F6-3BDB-45EC-8963-60EA28093348}" name="Tabla2" displayName="Tabla2" ref="A4:C13" totalsRowShown="0">
  <autoFilter ref="A4:C13" xr:uid="{D5FBA5F6-3BDB-45EC-8963-60EA28093348}"/>
  <sortState xmlns:xlrd2="http://schemas.microsoft.com/office/spreadsheetml/2017/richdata2" ref="A5:C13">
    <sortCondition descending="1" ref="C4:C13"/>
  </sortState>
  <tableColumns count="3">
    <tableColumn id="1" xr3:uid="{9D471257-EDF1-4DE0-9CAD-6CE16386814E}" name="Categoría de Manejo" dataDxfId="7"/>
    <tableColumn id="2" xr3:uid="{FAD83CFC-14DF-4354-B27C-02DAA623FFC0}" name="Columna2"/>
    <tableColumn id="3" xr3:uid="{2A10BFF1-73E9-4F66-ADD8-CD41F6CE427D}" name="Cantidad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D3B507-C22B-4F3A-8624-764025D607EC}" name="Tabla3" displayName="Tabla3" ref="A5:B11" totalsRowShown="0" headerRowDxfId="5" dataDxfId="4">
  <autoFilter ref="A5:B11" xr:uid="{49D3B507-C22B-4F3A-8624-764025D607EC}"/>
  <sortState xmlns:xlrd2="http://schemas.microsoft.com/office/spreadsheetml/2017/richdata2" ref="A6:B11">
    <sortCondition ref="B5:B11"/>
  </sortState>
  <tableColumns count="2">
    <tableColumn id="1" xr3:uid="{359F1B7F-8812-4270-8EE9-5DA2AB6F7424}" name="Escala de Evaluación" dataDxfId="3"/>
    <tableColumn id="2" xr3:uid="{C396D217-A415-470C-B2F4-BF67648FDA9D}" name="Cantidad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CF4738-BFEE-4232-AEF8-AE9219524C77}" name="Tabla4" displayName="Tabla4" ref="B7:C11" totalsRowShown="0">
  <autoFilter ref="B7:C11" xr:uid="{A5CF4738-BFEE-4232-AEF8-AE9219524C77}"/>
  <tableColumns count="2">
    <tableColumn id="1" xr3:uid="{9692E8E1-4450-4C27-BA26-EBF7F276CF01}" name="Ámbito de Gestión" dataDxfId="1"/>
    <tableColumn id="2" xr3:uid="{D336E85B-91EF-413A-B436-BDB398B607F0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3:I101"/>
  <sheetViews>
    <sheetView zoomScale="60" zoomScaleNormal="60" workbookViewId="0"/>
  </sheetViews>
  <sheetFormatPr baseColWidth="10" defaultRowHeight="14.5" x14ac:dyDescent="0.35"/>
  <cols>
    <col min="1" max="1" width="19.1796875" style="2" customWidth="1"/>
    <col min="2" max="2" width="27.54296875" customWidth="1"/>
    <col min="3" max="3" width="46.08984375" customWidth="1"/>
    <col min="4" max="4" width="35.54296875" customWidth="1"/>
    <col min="5" max="5" width="26.6328125" style="2" customWidth="1"/>
    <col min="6" max="6" width="34.1796875" style="2" customWidth="1"/>
    <col min="7" max="7" width="48.26953125" style="2" customWidth="1"/>
    <col min="8" max="8" width="44.81640625" customWidth="1"/>
    <col min="9" max="9" width="39.453125" style="2" customWidth="1"/>
  </cols>
  <sheetData>
    <row r="23" spans="1:9" ht="31" customHeight="1" x14ac:dyDescent="0.35">
      <c r="A23" s="4" t="s">
        <v>0</v>
      </c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99</v>
      </c>
      <c r="I23" s="6" t="s">
        <v>98</v>
      </c>
    </row>
    <row r="24" spans="1:9" hidden="1" x14ac:dyDescent="0.35">
      <c r="A24" s="7">
        <v>2023</v>
      </c>
      <c r="B24" s="8" t="s">
        <v>7</v>
      </c>
      <c r="C24" s="8" t="s">
        <v>8</v>
      </c>
      <c r="D24" s="8" t="s">
        <v>9</v>
      </c>
      <c r="E24" s="9">
        <v>100</v>
      </c>
      <c r="F24" s="9">
        <v>100</v>
      </c>
      <c r="G24" s="9">
        <v>100</v>
      </c>
      <c r="H24" s="10">
        <f t="shared" ref="H24:H55" si="0">(E24+F24+G24)/3</f>
        <v>100</v>
      </c>
      <c r="I24" s="24" t="s">
        <v>10</v>
      </c>
    </row>
    <row r="25" spans="1:9" hidden="1" x14ac:dyDescent="0.35">
      <c r="A25" s="7">
        <v>2023</v>
      </c>
      <c r="B25" s="8" t="s">
        <v>12</v>
      </c>
      <c r="C25" s="8" t="s">
        <v>13</v>
      </c>
      <c r="D25" s="8" t="s">
        <v>24</v>
      </c>
      <c r="E25" s="9">
        <v>92</v>
      </c>
      <c r="F25" s="9">
        <v>91</v>
      </c>
      <c r="G25" s="9">
        <v>100</v>
      </c>
      <c r="H25" s="11">
        <f t="shared" si="0"/>
        <v>94.333333333333329</v>
      </c>
      <c r="I25" s="24" t="s">
        <v>10</v>
      </c>
    </row>
    <row r="26" spans="1:9" hidden="1" x14ac:dyDescent="0.35">
      <c r="A26" s="7">
        <v>2023</v>
      </c>
      <c r="B26" s="8" t="s">
        <v>27</v>
      </c>
      <c r="C26" s="8" t="s">
        <v>13</v>
      </c>
      <c r="D26" s="8" t="s">
        <v>28</v>
      </c>
      <c r="E26" s="9">
        <v>96</v>
      </c>
      <c r="F26" s="9">
        <v>81</v>
      </c>
      <c r="G26" s="9">
        <v>95</v>
      </c>
      <c r="H26" s="11">
        <f t="shared" si="0"/>
        <v>90.666666666666671</v>
      </c>
      <c r="I26" s="24" t="s">
        <v>10</v>
      </c>
    </row>
    <row r="27" spans="1:9" hidden="1" x14ac:dyDescent="0.35">
      <c r="A27" s="7">
        <v>2023</v>
      </c>
      <c r="B27" s="8" t="s">
        <v>7</v>
      </c>
      <c r="C27" s="8" t="s">
        <v>8</v>
      </c>
      <c r="D27" s="8" t="s">
        <v>11</v>
      </c>
      <c r="E27" s="9">
        <v>100</v>
      </c>
      <c r="F27" s="9">
        <v>78</v>
      </c>
      <c r="G27" s="9">
        <v>85</v>
      </c>
      <c r="H27" s="10">
        <f t="shared" si="0"/>
        <v>87.666666666666671</v>
      </c>
      <c r="I27" s="23" t="s">
        <v>123</v>
      </c>
    </row>
    <row r="28" spans="1:9" hidden="1" x14ac:dyDescent="0.35">
      <c r="A28" s="7">
        <v>2023</v>
      </c>
      <c r="B28" s="8" t="s">
        <v>56</v>
      </c>
      <c r="C28" s="8" t="s">
        <v>8</v>
      </c>
      <c r="D28" s="8" t="s">
        <v>57</v>
      </c>
      <c r="E28" s="9">
        <f>(83+79)/2</f>
        <v>81</v>
      </c>
      <c r="F28" s="9">
        <f>(79+84)/2</f>
        <v>81.5</v>
      </c>
      <c r="G28" s="9">
        <f>(90+100)/2</f>
        <v>95</v>
      </c>
      <c r="H28" s="11">
        <f t="shared" si="0"/>
        <v>85.833333333333329</v>
      </c>
      <c r="I28" s="23" t="s">
        <v>123</v>
      </c>
    </row>
    <row r="29" spans="1:9" hidden="1" x14ac:dyDescent="0.35">
      <c r="A29" s="7">
        <v>2023</v>
      </c>
      <c r="B29" s="8" t="s">
        <v>12</v>
      </c>
      <c r="C29" s="8" t="s">
        <v>13</v>
      </c>
      <c r="D29" s="8" t="s">
        <v>62</v>
      </c>
      <c r="E29" s="9">
        <v>92</v>
      </c>
      <c r="F29" s="9">
        <v>78</v>
      </c>
      <c r="G29" s="9">
        <v>80</v>
      </c>
      <c r="H29" s="11">
        <f t="shared" si="0"/>
        <v>83.333333333333329</v>
      </c>
      <c r="I29" s="23" t="s">
        <v>123</v>
      </c>
    </row>
    <row r="30" spans="1:9" hidden="1" x14ac:dyDescent="0.35">
      <c r="A30" s="7">
        <v>2023</v>
      </c>
      <c r="B30" s="8" t="s">
        <v>30</v>
      </c>
      <c r="C30" s="8" t="s">
        <v>13</v>
      </c>
      <c r="D30" s="8" t="s">
        <v>31</v>
      </c>
      <c r="E30" s="9">
        <v>79</v>
      </c>
      <c r="F30" s="9">
        <v>71</v>
      </c>
      <c r="G30" s="9">
        <v>95</v>
      </c>
      <c r="H30" s="11">
        <f t="shared" si="0"/>
        <v>81.666666666666671</v>
      </c>
      <c r="I30" s="23" t="s">
        <v>123</v>
      </c>
    </row>
    <row r="31" spans="1:9" hidden="1" x14ac:dyDescent="0.35">
      <c r="A31" s="7">
        <v>2023</v>
      </c>
      <c r="B31" s="8" t="s">
        <v>7</v>
      </c>
      <c r="C31" s="8" t="s">
        <v>8</v>
      </c>
      <c r="D31" s="8" t="s">
        <v>29</v>
      </c>
      <c r="E31" s="9">
        <v>88</v>
      </c>
      <c r="F31" s="9">
        <v>72</v>
      </c>
      <c r="G31" s="9">
        <v>85</v>
      </c>
      <c r="H31" s="10">
        <f t="shared" si="0"/>
        <v>81.666666666666671</v>
      </c>
      <c r="I31" s="23" t="s">
        <v>123</v>
      </c>
    </row>
    <row r="32" spans="1:9" hidden="1" x14ac:dyDescent="0.35">
      <c r="A32" s="7">
        <v>2023</v>
      </c>
      <c r="B32" s="8" t="s">
        <v>12</v>
      </c>
      <c r="C32" s="8" t="s">
        <v>13</v>
      </c>
      <c r="D32" s="8" t="s">
        <v>14</v>
      </c>
      <c r="E32" s="9">
        <v>83</v>
      </c>
      <c r="F32" s="9">
        <v>84</v>
      </c>
      <c r="G32" s="9">
        <v>75</v>
      </c>
      <c r="H32" s="11">
        <f t="shared" si="0"/>
        <v>80.666666666666671</v>
      </c>
      <c r="I32" s="23" t="s">
        <v>123</v>
      </c>
    </row>
    <row r="33" spans="1:9" hidden="1" x14ac:dyDescent="0.35">
      <c r="A33" s="7">
        <v>2023</v>
      </c>
      <c r="B33" s="8" t="s">
        <v>7</v>
      </c>
      <c r="C33" s="8" t="s">
        <v>8</v>
      </c>
      <c r="D33" s="8" t="s">
        <v>15</v>
      </c>
      <c r="E33" s="9">
        <v>96</v>
      </c>
      <c r="F33" s="9">
        <v>66</v>
      </c>
      <c r="G33" s="9">
        <v>75</v>
      </c>
      <c r="H33" s="10">
        <f t="shared" si="0"/>
        <v>79</v>
      </c>
      <c r="I33" s="23" t="s">
        <v>123</v>
      </c>
    </row>
    <row r="34" spans="1:9" hidden="1" x14ac:dyDescent="0.35">
      <c r="A34" s="7">
        <v>2023</v>
      </c>
      <c r="B34" s="8" t="s">
        <v>36</v>
      </c>
      <c r="C34" s="8" t="s">
        <v>13</v>
      </c>
      <c r="D34" s="8" t="s">
        <v>37</v>
      </c>
      <c r="E34" s="9">
        <v>92</v>
      </c>
      <c r="F34" s="9">
        <v>63</v>
      </c>
      <c r="G34" s="9">
        <v>80</v>
      </c>
      <c r="H34" s="11">
        <f t="shared" si="0"/>
        <v>78.333333333333329</v>
      </c>
      <c r="I34" s="23" t="s">
        <v>123</v>
      </c>
    </row>
    <row r="35" spans="1:9" hidden="1" x14ac:dyDescent="0.35">
      <c r="A35" s="7">
        <v>2023</v>
      </c>
      <c r="B35" s="8" t="s">
        <v>36</v>
      </c>
      <c r="C35" s="8" t="s">
        <v>13</v>
      </c>
      <c r="D35" s="8" t="s">
        <v>38</v>
      </c>
      <c r="E35" s="9">
        <v>92</v>
      </c>
      <c r="F35" s="9">
        <v>63</v>
      </c>
      <c r="G35" s="9">
        <v>80</v>
      </c>
      <c r="H35" s="11">
        <f t="shared" si="0"/>
        <v>78.333333333333329</v>
      </c>
      <c r="I35" s="23" t="s">
        <v>123</v>
      </c>
    </row>
    <row r="36" spans="1:9" hidden="1" x14ac:dyDescent="0.35">
      <c r="A36" s="7">
        <v>2023</v>
      </c>
      <c r="B36" s="8" t="s">
        <v>36</v>
      </c>
      <c r="C36" s="8" t="s">
        <v>13</v>
      </c>
      <c r="D36" s="8" t="s">
        <v>39</v>
      </c>
      <c r="E36" s="9">
        <v>92</v>
      </c>
      <c r="F36" s="9">
        <v>63</v>
      </c>
      <c r="G36" s="9">
        <v>80</v>
      </c>
      <c r="H36" s="11">
        <f t="shared" si="0"/>
        <v>78.333333333333329</v>
      </c>
      <c r="I36" s="23" t="s">
        <v>123</v>
      </c>
    </row>
    <row r="37" spans="1:9" hidden="1" x14ac:dyDescent="0.35">
      <c r="A37" s="7">
        <v>2023</v>
      </c>
      <c r="B37" s="8" t="s">
        <v>36</v>
      </c>
      <c r="C37" s="8" t="s">
        <v>8</v>
      </c>
      <c r="D37" s="8" t="s">
        <v>40</v>
      </c>
      <c r="E37" s="9">
        <v>92</v>
      </c>
      <c r="F37" s="9">
        <v>63</v>
      </c>
      <c r="G37" s="9">
        <v>80</v>
      </c>
      <c r="H37" s="11">
        <f t="shared" si="0"/>
        <v>78.333333333333329</v>
      </c>
      <c r="I37" s="23" t="s">
        <v>123</v>
      </c>
    </row>
    <row r="38" spans="1:9" hidden="1" x14ac:dyDescent="0.35">
      <c r="A38" s="7">
        <v>2023</v>
      </c>
      <c r="B38" s="8" t="s">
        <v>30</v>
      </c>
      <c r="C38" s="8" t="s">
        <v>13</v>
      </c>
      <c r="D38" s="8" t="s">
        <v>44</v>
      </c>
      <c r="E38" s="9">
        <v>92</v>
      </c>
      <c r="F38" s="9">
        <v>79</v>
      </c>
      <c r="G38" s="9">
        <v>60</v>
      </c>
      <c r="H38" s="11">
        <f t="shared" si="0"/>
        <v>77</v>
      </c>
      <c r="I38" s="23" t="s">
        <v>123</v>
      </c>
    </row>
    <row r="39" spans="1:9" hidden="1" x14ac:dyDescent="0.35">
      <c r="A39" s="7">
        <v>2023</v>
      </c>
      <c r="B39" s="8" t="s">
        <v>30</v>
      </c>
      <c r="C39" s="8" t="s">
        <v>25</v>
      </c>
      <c r="D39" s="8" t="s">
        <v>45</v>
      </c>
      <c r="E39" s="9">
        <v>92</v>
      </c>
      <c r="F39" s="9">
        <v>79</v>
      </c>
      <c r="G39" s="9">
        <v>60</v>
      </c>
      <c r="H39" s="11">
        <f t="shared" si="0"/>
        <v>77</v>
      </c>
      <c r="I39" s="23" t="s">
        <v>123</v>
      </c>
    </row>
    <row r="40" spans="1:9" hidden="1" x14ac:dyDescent="0.35">
      <c r="A40" s="7">
        <v>2023</v>
      </c>
      <c r="B40" s="8" t="s">
        <v>12</v>
      </c>
      <c r="C40" s="8" t="s">
        <v>46</v>
      </c>
      <c r="D40" s="8" t="s">
        <v>95</v>
      </c>
      <c r="E40" s="9">
        <v>83</v>
      </c>
      <c r="F40" s="9">
        <v>72</v>
      </c>
      <c r="G40" s="9">
        <v>70</v>
      </c>
      <c r="H40" s="11">
        <f t="shared" si="0"/>
        <v>75</v>
      </c>
      <c r="I40" s="22" t="s">
        <v>20</v>
      </c>
    </row>
    <row r="41" spans="1:9" hidden="1" x14ac:dyDescent="0.35">
      <c r="A41" s="7">
        <v>2023</v>
      </c>
      <c r="B41" s="8" t="s">
        <v>7</v>
      </c>
      <c r="C41" s="8" t="s">
        <v>13</v>
      </c>
      <c r="D41" s="8" t="s">
        <v>33</v>
      </c>
      <c r="E41" s="9">
        <v>71</v>
      </c>
      <c r="F41" s="9">
        <v>72</v>
      </c>
      <c r="G41" s="9">
        <v>80</v>
      </c>
      <c r="H41" s="10">
        <f t="shared" si="0"/>
        <v>74.333333333333329</v>
      </c>
      <c r="I41" s="22" t="s">
        <v>20</v>
      </c>
    </row>
    <row r="42" spans="1:9" hidden="1" x14ac:dyDescent="0.35">
      <c r="A42" s="7">
        <v>2023</v>
      </c>
      <c r="B42" s="8" t="s">
        <v>27</v>
      </c>
      <c r="C42" s="8" t="s">
        <v>13</v>
      </c>
      <c r="D42" s="8" t="s">
        <v>66</v>
      </c>
      <c r="E42" s="9">
        <v>79</v>
      </c>
      <c r="F42" s="9">
        <v>62</v>
      </c>
      <c r="G42" s="9">
        <v>80</v>
      </c>
      <c r="H42" s="11">
        <f t="shared" si="0"/>
        <v>73.666666666666671</v>
      </c>
      <c r="I42" s="22" t="s">
        <v>20</v>
      </c>
    </row>
    <row r="43" spans="1:9" hidden="1" x14ac:dyDescent="0.35">
      <c r="A43" s="7">
        <v>2023</v>
      </c>
      <c r="B43" s="8" t="s">
        <v>12</v>
      </c>
      <c r="C43" s="8" t="s">
        <v>13</v>
      </c>
      <c r="D43" s="8" t="s">
        <v>19</v>
      </c>
      <c r="E43" s="9">
        <v>79</v>
      </c>
      <c r="F43" s="9">
        <v>72</v>
      </c>
      <c r="G43" s="9">
        <v>70</v>
      </c>
      <c r="H43" s="11">
        <f t="shared" si="0"/>
        <v>73.666666666666671</v>
      </c>
      <c r="I43" s="22" t="s">
        <v>20</v>
      </c>
    </row>
    <row r="44" spans="1:9" hidden="1" x14ac:dyDescent="0.35">
      <c r="A44" s="7">
        <v>2023</v>
      </c>
      <c r="B44" s="8" t="s">
        <v>7</v>
      </c>
      <c r="C44" s="8" t="s">
        <v>22</v>
      </c>
      <c r="D44" s="8" t="s">
        <v>23</v>
      </c>
      <c r="E44" s="9">
        <v>83</v>
      </c>
      <c r="F44" s="9">
        <v>69</v>
      </c>
      <c r="G44" s="9">
        <v>65</v>
      </c>
      <c r="H44" s="10">
        <f t="shared" si="0"/>
        <v>72.333333333333329</v>
      </c>
      <c r="I44" s="22" t="s">
        <v>20</v>
      </c>
    </row>
    <row r="45" spans="1:9" hidden="1" x14ac:dyDescent="0.35">
      <c r="A45" s="7">
        <v>2023</v>
      </c>
      <c r="B45" s="8" t="s">
        <v>7</v>
      </c>
      <c r="C45" s="8" t="s">
        <v>8</v>
      </c>
      <c r="D45" s="8" t="s">
        <v>75</v>
      </c>
      <c r="E45" s="9">
        <v>83</v>
      </c>
      <c r="F45" s="9">
        <v>72</v>
      </c>
      <c r="G45" s="9">
        <v>60</v>
      </c>
      <c r="H45" s="10">
        <f t="shared" si="0"/>
        <v>71.666666666666671</v>
      </c>
      <c r="I45" s="22" t="s">
        <v>20</v>
      </c>
    </row>
    <row r="46" spans="1:9" hidden="1" x14ac:dyDescent="0.35">
      <c r="A46" s="7">
        <v>2023</v>
      </c>
      <c r="B46" s="8" t="s">
        <v>12</v>
      </c>
      <c r="C46" s="8" t="s">
        <v>13</v>
      </c>
      <c r="D46" s="8" t="s">
        <v>70</v>
      </c>
      <c r="E46" s="9">
        <v>67</v>
      </c>
      <c r="F46" s="9">
        <v>72</v>
      </c>
      <c r="G46" s="9">
        <v>75</v>
      </c>
      <c r="H46" s="11">
        <f t="shared" si="0"/>
        <v>71.333333333333329</v>
      </c>
      <c r="I46" s="22" t="s">
        <v>20</v>
      </c>
    </row>
    <row r="47" spans="1:9" hidden="1" x14ac:dyDescent="0.35">
      <c r="A47" s="7">
        <v>2023</v>
      </c>
      <c r="B47" s="8" t="s">
        <v>47</v>
      </c>
      <c r="C47" s="8" t="s">
        <v>13</v>
      </c>
      <c r="D47" s="8" t="s">
        <v>71</v>
      </c>
      <c r="E47" s="9">
        <v>83</v>
      </c>
      <c r="F47" s="9">
        <v>72</v>
      </c>
      <c r="G47" s="9">
        <v>55</v>
      </c>
      <c r="H47" s="11">
        <f t="shared" si="0"/>
        <v>70</v>
      </c>
      <c r="I47" s="22" t="s">
        <v>20</v>
      </c>
    </row>
    <row r="48" spans="1:9" hidden="1" x14ac:dyDescent="0.35">
      <c r="A48" s="7">
        <v>2023</v>
      </c>
      <c r="B48" s="8" t="s">
        <v>41</v>
      </c>
      <c r="C48" s="8" t="s">
        <v>13</v>
      </c>
      <c r="D48" s="8" t="s">
        <v>42</v>
      </c>
      <c r="E48" s="9">
        <v>83</v>
      </c>
      <c r="F48" s="9">
        <v>69</v>
      </c>
      <c r="G48" s="9">
        <v>55</v>
      </c>
      <c r="H48" s="11">
        <f t="shared" si="0"/>
        <v>69</v>
      </c>
      <c r="I48" s="22" t="s">
        <v>20</v>
      </c>
    </row>
    <row r="49" spans="1:9" hidden="1" x14ac:dyDescent="0.35">
      <c r="A49" s="7">
        <v>2023</v>
      </c>
      <c r="B49" s="8" t="s">
        <v>7</v>
      </c>
      <c r="C49" s="8" t="s">
        <v>25</v>
      </c>
      <c r="D49" s="8" t="s">
        <v>26</v>
      </c>
      <c r="E49" s="9">
        <v>79</v>
      </c>
      <c r="F49" s="9">
        <v>63</v>
      </c>
      <c r="G49" s="9">
        <v>65</v>
      </c>
      <c r="H49" s="10">
        <f t="shared" si="0"/>
        <v>69</v>
      </c>
      <c r="I49" s="22" t="s">
        <v>20</v>
      </c>
    </row>
    <row r="50" spans="1:9" x14ac:dyDescent="0.35">
      <c r="A50" s="7">
        <v>2023</v>
      </c>
      <c r="B50" s="8" t="s">
        <v>16</v>
      </c>
      <c r="C50" s="8" t="s">
        <v>8</v>
      </c>
      <c r="D50" s="8" t="s">
        <v>43</v>
      </c>
      <c r="E50" s="9">
        <v>75</v>
      </c>
      <c r="F50" s="9">
        <v>66</v>
      </c>
      <c r="G50" s="9">
        <v>60</v>
      </c>
      <c r="H50" s="11">
        <f t="shared" si="0"/>
        <v>67</v>
      </c>
      <c r="I50" s="22" t="s">
        <v>20</v>
      </c>
    </row>
    <row r="51" spans="1:9" hidden="1" x14ac:dyDescent="0.35">
      <c r="A51" s="7">
        <v>2023</v>
      </c>
      <c r="B51" s="8" t="s">
        <v>12</v>
      </c>
      <c r="C51" s="8" t="s">
        <v>13</v>
      </c>
      <c r="D51" s="8" t="s">
        <v>80</v>
      </c>
      <c r="E51" s="9">
        <v>58</v>
      </c>
      <c r="F51" s="9">
        <v>66</v>
      </c>
      <c r="G51" s="9">
        <v>75</v>
      </c>
      <c r="H51" s="11">
        <f t="shared" si="0"/>
        <v>66.333333333333329</v>
      </c>
      <c r="I51" s="22" t="s">
        <v>20</v>
      </c>
    </row>
    <row r="52" spans="1:9" hidden="1" x14ac:dyDescent="0.35">
      <c r="A52" s="7">
        <v>2023</v>
      </c>
      <c r="B52" s="8" t="s">
        <v>56</v>
      </c>
      <c r="C52" s="8" t="s">
        <v>13</v>
      </c>
      <c r="D52" s="8" t="s">
        <v>88</v>
      </c>
      <c r="E52" s="9">
        <v>71.5</v>
      </c>
      <c r="F52" s="10">
        <v>67.5</v>
      </c>
      <c r="G52" s="10">
        <v>57.5</v>
      </c>
      <c r="H52" s="11">
        <f t="shared" si="0"/>
        <v>65.5</v>
      </c>
      <c r="I52" s="22" t="s">
        <v>20</v>
      </c>
    </row>
    <row r="53" spans="1:9" hidden="1" x14ac:dyDescent="0.35">
      <c r="A53" s="7">
        <v>2023</v>
      </c>
      <c r="B53" s="8" t="s">
        <v>12</v>
      </c>
      <c r="C53" s="8" t="s">
        <v>102</v>
      </c>
      <c r="D53" s="8" t="s">
        <v>67</v>
      </c>
      <c r="E53" s="9">
        <v>60</v>
      </c>
      <c r="F53" s="9">
        <v>66</v>
      </c>
      <c r="G53" s="9">
        <v>70</v>
      </c>
      <c r="H53" s="10">
        <f t="shared" si="0"/>
        <v>65.333333333333329</v>
      </c>
      <c r="I53" s="22" t="s">
        <v>20</v>
      </c>
    </row>
    <row r="54" spans="1:9" hidden="1" x14ac:dyDescent="0.35">
      <c r="A54" s="7">
        <v>2023</v>
      </c>
      <c r="B54" s="8" t="s">
        <v>27</v>
      </c>
      <c r="C54" s="8" t="s">
        <v>120</v>
      </c>
      <c r="D54" s="8" t="s">
        <v>121</v>
      </c>
      <c r="E54" s="9">
        <v>83</v>
      </c>
      <c r="F54" s="9">
        <v>59</v>
      </c>
      <c r="G54" s="9">
        <v>50</v>
      </c>
      <c r="H54" s="11">
        <f t="shared" si="0"/>
        <v>64</v>
      </c>
      <c r="I54" s="22" t="s">
        <v>20</v>
      </c>
    </row>
    <row r="55" spans="1:9" hidden="1" x14ac:dyDescent="0.35">
      <c r="A55" s="7">
        <v>2023</v>
      </c>
      <c r="B55" s="8" t="s">
        <v>27</v>
      </c>
      <c r="C55" s="8" t="s">
        <v>8</v>
      </c>
      <c r="D55" s="8" t="s">
        <v>122</v>
      </c>
      <c r="E55" s="9">
        <v>67</v>
      </c>
      <c r="F55" s="9">
        <v>62</v>
      </c>
      <c r="G55" s="9">
        <v>62</v>
      </c>
      <c r="H55" s="11">
        <f t="shared" si="0"/>
        <v>63.666666666666664</v>
      </c>
      <c r="I55" s="22" t="s">
        <v>20</v>
      </c>
    </row>
    <row r="56" spans="1:9" hidden="1" x14ac:dyDescent="0.35">
      <c r="A56" s="7">
        <v>2023</v>
      </c>
      <c r="B56" s="8" t="s">
        <v>30</v>
      </c>
      <c r="C56" s="8" t="s">
        <v>102</v>
      </c>
      <c r="D56" s="8" t="s">
        <v>32</v>
      </c>
      <c r="E56" s="9">
        <v>67</v>
      </c>
      <c r="F56" s="9">
        <v>64</v>
      </c>
      <c r="G56" s="9">
        <v>60</v>
      </c>
      <c r="H56" s="11">
        <f t="shared" ref="H56:H87" si="1">(E56+F56+G56)/3</f>
        <v>63.666666666666664</v>
      </c>
      <c r="I56" s="22" t="s">
        <v>20</v>
      </c>
    </row>
    <row r="57" spans="1:9" x14ac:dyDescent="0.35">
      <c r="A57" s="7">
        <v>2023</v>
      </c>
      <c r="B57" s="8" t="s">
        <v>16</v>
      </c>
      <c r="C57" s="8" t="s">
        <v>13</v>
      </c>
      <c r="D57" s="8" t="s">
        <v>17</v>
      </c>
      <c r="E57" s="9">
        <v>63</v>
      </c>
      <c r="F57" s="9">
        <v>63</v>
      </c>
      <c r="G57" s="9">
        <v>60</v>
      </c>
      <c r="H57" s="11">
        <f t="shared" si="1"/>
        <v>62</v>
      </c>
      <c r="I57" s="22" t="s">
        <v>20</v>
      </c>
    </row>
    <row r="58" spans="1:9" hidden="1" x14ac:dyDescent="0.35">
      <c r="A58" s="7">
        <v>2023</v>
      </c>
      <c r="B58" s="8" t="s">
        <v>7</v>
      </c>
      <c r="C58" s="8" t="s">
        <v>13</v>
      </c>
      <c r="D58" s="8" t="s">
        <v>55</v>
      </c>
      <c r="E58" s="9">
        <v>67</v>
      </c>
      <c r="F58" s="9">
        <v>59</v>
      </c>
      <c r="G58" s="9">
        <v>60</v>
      </c>
      <c r="H58" s="10">
        <f t="shared" si="1"/>
        <v>62</v>
      </c>
      <c r="I58" s="22" t="s">
        <v>20</v>
      </c>
    </row>
    <row r="59" spans="1:9" x14ac:dyDescent="0.35">
      <c r="A59" s="7">
        <v>2023</v>
      </c>
      <c r="B59" s="8" t="s">
        <v>16</v>
      </c>
      <c r="C59" s="8" t="s">
        <v>13</v>
      </c>
      <c r="D59" s="8" t="s">
        <v>21</v>
      </c>
      <c r="E59" s="9">
        <v>63</v>
      </c>
      <c r="F59" s="9">
        <v>66</v>
      </c>
      <c r="G59" s="9">
        <v>55</v>
      </c>
      <c r="H59" s="11">
        <f t="shared" si="1"/>
        <v>61.333333333333336</v>
      </c>
      <c r="I59" s="22" t="s">
        <v>20</v>
      </c>
    </row>
    <row r="60" spans="1:9" hidden="1" x14ac:dyDescent="0.35">
      <c r="A60" s="7">
        <v>2023</v>
      </c>
      <c r="B60" s="8" t="s">
        <v>27</v>
      </c>
      <c r="C60" s="8" t="s">
        <v>8</v>
      </c>
      <c r="D60" s="8" t="s">
        <v>92</v>
      </c>
      <c r="E60" s="9">
        <v>67</v>
      </c>
      <c r="F60" s="9">
        <v>59</v>
      </c>
      <c r="G60" s="9">
        <v>55</v>
      </c>
      <c r="H60" s="11">
        <f t="shared" si="1"/>
        <v>60.333333333333336</v>
      </c>
      <c r="I60" s="22" t="s">
        <v>20</v>
      </c>
    </row>
    <row r="61" spans="1:9" x14ac:dyDescent="0.35">
      <c r="A61" s="7">
        <v>2023</v>
      </c>
      <c r="B61" s="8" t="s">
        <v>16</v>
      </c>
      <c r="C61" s="8" t="s">
        <v>102</v>
      </c>
      <c r="D61" s="8" t="s">
        <v>18</v>
      </c>
      <c r="E61" s="9">
        <v>60</v>
      </c>
      <c r="F61" s="9">
        <v>66</v>
      </c>
      <c r="G61" s="9">
        <v>55</v>
      </c>
      <c r="H61" s="11">
        <f t="shared" si="1"/>
        <v>60.333333333333336</v>
      </c>
      <c r="I61" s="22" t="s">
        <v>20</v>
      </c>
    </row>
    <row r="62" spans="1:9" hidden="1" x14ac:dyDescent="0.35">
      <c r="A62" s="7">
        <v>2023</v>
      </c>
      <c r="B62" s="8" t="s">
        <v>12</v>
      </c>
      <c r="C62" s="8" t="s">
        <v>13</v>
      </c>
      <c r="D62" s="8" t="s">
        <v>53</v>
      </c>
      <c r="E62" s="9">
        <v>46</v>
      </c>
      <c r="F62" s="9">
        <v>66</v>
      </c>
      <c r="G62" s="9">
        <v>65</v>
      </c>
      <c r="H62" s="11">
        <f t="shared" si="1"/>
        <v>59</v>
      </c>
      <c r="I62" s="21" t="s">
        <v>112</v>
      </c>
    </row>
    <row r="63" spans="1:9" hidden="1" x14ac:dyDescent="0.35">
      <c r="A63" s="7">
        <v>2023</v>
      </c>
      <c r="B63" s="8" t="s">
        <v>7</v>
      </c>
      <c r="C63" s="8" t="s">
        <v>58</v>
      </c>
      <c r="D63" s="8" t="s">
        <v>60</v>
      </c>
      <c r="E63" s="9">
        <v>71</v>
      </c>
      <c r="F63" s="9">
        <v>50</v>
      </c>
      <c r="G63" s="9">
        <v>55</v>
      </c>
      <c r="H63" s="10">
        <f t="shared" si="1"/>
        <v>58.666666666666664</v>
      </c>
      <c r="I63" s="21" t="s">
        <v>112</v>
      </c>
    </row>
    <row r="64" spans="1:9" hidden="1" x14ac:dyDescent="0.35">
      <c r="A64" s="7">
        <v>2023</v>
      </c>
      <c r="B64" s="8" t="s">
        <v>7</v>
      </c>
      <c r="C64" s="8" t="s">
        <v>69</v>
      </c>
      <c r="D64" s="8" t="s">
        <v>96</v>
      </c>
      <c r="E64" s="9">
        <v>54</v>
      </c>
      <c r="F64" s="9">
        <v>50</v>
      </c>
      <c r="G64" s="9">
        <v>70</v>
      </c>
      <c r="H64" s="10">
        <f t="shared" si="1"/>
        <v>58</v>
      </c>
      <c r="I64" s="21" t="s">
        <v>112</v>
      </c>
    </row>
    <row r="65" spans="1:9" hidden="1" x14ac:dyDescent="0.35">
      <c r="A65" s="7">
        <v>2023</v>
      </c>
      <c r="B65" s="8" t="s">
        <v>12</v>
      </c>
      <c r="C65" s="8" t="s">
        <v>76</v>
      </c>
      <c r="D65" s="8" t="s">
        <v>84</v>
      </c>
      <c r="E65" s="9">
        <v>75</v>
      </c>
      <c r="F65" s="9">
        <v>53</v>
      </c>
      <c r="G65" s="9">
        <v>45</v>
      </c>
      <c r="H65" s="11">
        <f t="shared" si="1"/>
        <v>57.666666666666664</v>
      </c>
      <c r="I65" s="21" t="s">
        <v>112</v>
      </c>
    </row>
    <row r="66" spans="1:9" hidden="1" x14ac:dyDescent="0.35">
      <c r="A66" s="7">
        <v>2023</v>
      </c>
      <c r="B66" s="8" t="s">
        <v>12</v>
      </c>
      <c r="C66" s="8" t="s">
        <v>76</v>
      </c>
      <c r="D66" s="8" t="s">
        <v>97</v>
      </c>
      <c r="E66" s="9">
        <v>45</v>
      </c>
      <c r="F66" s="9">
        <v>63</v>
      </c>
      <c r="G66" s="9">
        <v>65</v>
      </c>
      <c r="H66" s="10">
        <f t="shared" si="1"/>
        <v>57.666666666666664</v>
      </c>
      <c r="I66" s="21" t="s">
        <v>112</v>
      </c>
    </row>
    <row r="67" spans="1:9" hidden="1" x14ac:dyDescent="0.35">
      <c r="A67" s="7">
        <v>2023</v>
      </c>
      <c r="B67" s="8" t="s">
        <v>7</v>
      </c>
      <c r="C67" s="8" t="s">
        <v>8</v>
      </c>
      <c r="D67" s="8" t="s">
        <v>61</v>
      </c>
      <c r="E67" s="9">
        <v>71</v>
      </c>
      <c r="F67" s="9">
        <v>50</v>
      </c>
      <c r="G67" s="9">
        <v>50</v>
      </c>
      <c r="H67" s="10">
        <f t="shared" si="1"/>
        <v>57</v>
      </c>
      <c r="I67" s="21" t="s">
        <v>112</v>
      </c>
    </row>
    <row r="68" spans="1:9" hidden="1" x14ac:dyDescent="0.35">
      <c r="A68" s="7">
        <v>2023</v>
      </c>
      <c r="B68" s="8" t="s">
        <v>30</v>
      </c>
      <c r="C68" s="8" t="s">
        <v>76</v>
      </c>
      <c r="D68" s="8" t="s">
        <v>79</v>
      </c>
      <c r="E68" s="9">
        <v>70</v>
      </c>
      <c r="F68" s="9">
        <v>60</v>
      </c>
      <c r="G68" s="9">
        <v>40</v>
      </c>
      <c r="H68" s="11">
        <f t="shared" si="1"/>
        <v>56.666666666666664</v>
      </c>
      <c r="I68" s="21" t="s">
        <v>112</v>
      </c>
    </row>
    <row r="69" spans="1:9" hidden="1" x14ac:dyDescent="0.35">
      <c r="A69" s="7">
        <v>2023</v>
      </c>
      <c r="B69" s="8" t="s">
        <v>41</v>
      </c>
      <c r="C69" s="8" t="s">
        <v>69</v>
      </c>
      <c r="D69" s="8" t="s">
        <v>100</v>
      </c>
      <c r="E69" s="9">
        <v>60</v>
      </c>
      <c r="F69" s="9">
        <v>69</v>
      </c>
      <c r="G69" s="9">
        <v>40</v>
      </c>
      <c r="H69" s="11">
        <f t="shared" si="1"/>
        <v>56.333333333333336</v>
      </c>
      <c r="I69" s="21" t="s">
        <v>112</v>
      </c>
    </row>
    <row r="70" spans="1:9" hidden="1" x14ac:dyDescent="0.35">
      <c r="A70" s="7">
        <v>2023</v>
      </c>
      <c r="B70" s="8" t="s">
        <v>7</v>
      </c>
      <c r="C70" s="8" t="s">
        <v>13</v>
      </c>
      <c r="D70" s="8" t="s">
        <v>65</v>
      </c>
      <c r="E70" s="9">
        <v>58</v>
      </c>
      <c r="F70" s="9">
        <v>56</v>
      </c>
      <c r="G70" s="9">
        <v>50</v>
      </c>
      <c r="H70" s="10">
        <f t="shared" si="1"/>
        <v>54.666666666666664</v>
      </c>
      <c r="I70" s="21" t="s">
        <v>112</v>
      </c>
    </row>
    <row r="71" spans="1:9" hidden="1" x14ac:dyDescent="0.35">
      <c r="A71" s="7">
        <v>2023</v>
      </c>
      <c r="B71" s="8" t="s">
        <v>30</v>
      </c>
      <c r="C71" s="8" t="s">
        <v>25</v>
      </c>
      <c r="D71" s="8" t="s">
        <v>82</v>
      </c>
      <c r="E71" s="9">
        <v>55</v>
      </c>
      <c r="F71" s="9">
        <v>50</v>
      </c>
      <c r="G71" s="9">
        <v>55</v>
      </c>
      <c r="H71" s="11">
        <f t="shared" si="1"/>
        <v>53.333333333333336</v>
      </c>
      <c r="I71" s="21" t="s">
        <v>112</v>
      </c>
    </row>
    <row r="72" spans="1:9" hidden="1" x14ac:dyDescent="0.35">
      <c r="A72" s="7">
        <v>2023</v>
      </c>
      <c r="B72" s="8" t="s">
        <v>34</v>
      </c>
      <c r="C72" s="8" t="s">
        <v>25</v>
      </c>
      <c r="D72" s="8" t="s">
        <v>104</v>
      </c>
      <c r="E72" s="9">
        <v>75</v>
      </c>
      <c r="F72" s="9">
        <v>46</v>
      </c>
      <c r="G72" s="9">
        <v>35</v>
      </c>
      <c r="H72" s="11">
        <f t="shared" si="1"/>
        <v>52</v>
      </c>
      <c r="I72" s="21" t="s">
        <v>112</v>
      </c>
    </row>
    <row r="73" spans="1:9" hidden="1" x14ac:dyDescent="0.35">
      <c r="A73" s="7">
        <v>2023</v>
      </c>
      <c r="B73" s="8" t="s">
        <v>34</v>
      </c>
      <c r="C73" s="8" t="s">
        <v>13</v>
      </c>
      <c r="D73" s="8" t="s">
        <v>48</v>
      </c>
      <c r="E73" s="9">
        <v>54</v>
      </c>
      <c r="F73" s="9">
        <v>56</v>
      </c>
      <c r="G73" s="9">
        <v>45</v>
      </c>
      <c r="H73" s="11">
        <f t="shared" si="1"/>
        <v>51.666666666666664</v>
      </c>
      <c r="I73" s="21" t="s">
        <v>112</v>
      </c>
    </row>
    <row r="74" spans="1:9" hidden="1" x14ac:dyDescent="0.35">
      <c r="A74" s="7">
        <v>2023</v>
      </c>
      <c r="B74" s="8" t="s">
        <v>34</v>
      </c>
      <c r="C74" s="8" t="s">
        <v>13</v>
      </c>
      <c r="D74" s="8" t="s">
        <v>35</v>
      </c>
      <c r="E74" s="9">
        <v>58</v>
      </c>
      <c r="F74" s="9">
        <v>50</v>
      </c>
      <c r="G74" s="9">
        <v>45</v>
      </c>
      <c r="H74" s="11">
        <f t="shared" si="1"/>
        <v>51</v>
      </c>
      <c r="I74" s="21" t="s">
        <v>112</v>
      </c>
    </row>
    <row r="75" spans="1:9" hidden="1" x14ac:dyDescent="0.35">
      <c r="A75" s="7">
        <v>2023</v>
      </c>
      <c r="B75" s="8" t="s">
        <v>12</v>
      </c>
      <c r="C75" s="8" t="s">
        <v>102</v>
      </c>
      <c r="D75" s="8" t="s">
        <v>73</v>
      </c>
      <c r="E75" s="9">
        <v>50</v>
      </c>
      <c r="F75" s="9">
        <v>63</v>
      </c>
      <c r="G75" s="9">
        <v>40</v>
      </c>
      <c r="H75" s="11">
        <f t="shared" si="1"/>
        <v>51</v>
      </c>
      <c r="I75" s="21" t="s">
        <v>112</v>
      </c>
    </row>
    <row r="76" spans="1:9" hidden="1" x14ac:dyDescent="0.35">
      <c r="A76" s="7">
        <v>2023</v>
      </c>
      <c r="B76" s="8" t="s">
        <v>51</v>
      </c>
      <c r="C76" s="8" t="s">
        <v>124</v>
      </c>
      <c r="D76" s="8" t="s">
        <v>118</v>
      </c>
      <c r="E76" s="9">
        <v>46</v>
      </c>
      <c r="F76" s="9">
        <v>47</v>
      </c>
      <c r="G76" s="9">
        <v>58</v>
      </c>
      <c r="H76" s="11">
        <f t="shared" si="1"/>
        <v>50.333333333333336</v>
      </c>
      <c r="I76" s="20" t="s">
        <v>113</v>
      </c>
    </row>
    <row r="77" spans="1:9" hidden="1" x14ac:dyDescent="0.35">
      <c r="A77" s="7">
        <v>2023</v>
      </c>
      <c r="B77" s="8" t="s">
        <v>51</v>
      </c>
      <c r="C77" s="8" t="s">
        <v>13</v>
      </c>
      <c r="D77" s="8" t="s">
        <v>52</v>
      </c>
      <c r="E77" s="9">
        <v>50</v>
      </c>
      <c r="F77" s="9">
        <v>50</v>
      </c>
      <c r="G77" s="9">
        <v>50</v>
      </c>
      <c r="H77" s="11">
        <f t="shared" si="1"/>
        <v>50</v>
      </c>
      <c r="I77" s="20" t="s">
        <v>113</v>
      </c>
    </row>
    <row r="78" spans="1:9" hidden="1" x14ac:dyDescent="0.35">
      <c r="A78" s="7">
        <v>2023</v>
      </c>
      <c r="B78" s="8" t="s">
        <v>51</v>
      </c>
      <c r="C78" s="8" t="s">
        <v>76</v>
      </c>
      <c r="D78" s="8" t="s">
        <v>77</v>
      </c>
      <c r="E78" s="9">
        <v>50</v>
      </c>
      <c r="F78" s="9">
        <v>56</v>
      </c>
      <c r="G78" s="9">
        <v>44</v>
      </c>
      <c r="H78" s="11">
        <f t="shared" si="1"/>
        <v>50</v>
      </c>
      <c r="I78" s="20" t="s">
        <v>113</v>
      </c>
    </row>
    <row r="79" spans="1:9" hidden="1" x14ac:dyDescent="0.35">
      <c r="A79" s="7">
        <v>2023</v>
      </c>
      <c r="B79" s="8" t="s">
        <v>51</v>
      </c>
      <c r="C79" s="8" t="s">
        <v>13</v>
      </c>
      <c r="D79" s="8" t="s">
        <v>78</v>
      </c>
      <c r="E79" s="9">
        <v>33</v>
      </c>
      <c r="F79" s="9">
        <v>38</v>
      </c>
      <c r="G79" s="9">
        <v>75</v>
      </c>
      <c r="H79" s="11">
        <f t="shared" si="1"/>
        <v>48.666666666666664</v>
      </c>
      <c r="I79" s="20" t="s">
        <v>113</v>
      </c>
    </row>
    <row r="80" spans="1:9" hidden="1" x14ac:dyDescent="0.35">
      <c r="A80" s="7">
        <v>2023</v>
      </c>
      <c r="B80" s="8" t="s">
        <v>12</v>
      </c>
      <c r="C80" s="8" t="s">
        <v>25</v>
      </c>
      <c r="D80" s="8" t="s">
        <v>126</v>
      </c>
      <c r="E80" s="9">
        <v>33</v>
      </c>
      <c r="F80" s="9">
        <v>72</v>
      </c>
      <c r="G80" s="9">
        <v>40</v>
      </c>
      <c r="H80" s="10">
        <f t="shared" si="1"/>
        <v>48.333333333333336</v>
      </c>
      <c r="I80" s="20" t="s">
        <v>113</v>
      </c>
    </row>
    <row r="81" spans="1:9" hidden="1" x14ac:dyDescent="0.35">
      <c r="A81" s="7">
        <v>2023</v>
      </c>
      <c r="B81" s="8" t="s">
        <v>49</v>
      </c>
      <c r="C81" s="8" t="s">
        <v>8</v>
      </c>
      <c r="D81" s="8" t="s">
        <v>64</v>
      </c>
      <c r="E81" s="9">
        <v>60</v>
      </c>
      <c r="F81" s="9">
        <v>38</v>
      </c>
      <c r="G81" s="9">
        <v>45</v>
      </c>
      <c r="H81" s="11">
        <f t="shared" si="1"/>
        <v>47.666666666666664</v>
      </c>
      <c r="I81" s="20" t="s">
        <v>113</v>
      </c>
    </row>
    <row r="82" spans="1:9" hidden="1" x14ac:dyDescent="0.35">
      <c r="A82" s="7">
        <v>2023</v>
      </c>
      <c r="B82" s="8" t="s">
        <v>7</v>
      </c>
      <c r="C82" s="8" t="s">
        <v>8</v>
      </c>
      <c r="D82" s="8" t="s">
        <v>54</v>
      </c>
      <c r="E82" s="9">
        <v>50</v>
      </c>
      <c r="F82" s="9">
        <v>63</v>
      </c>
      <c r="G82" s="9">
        <v>30</v>
      </c>
      <c r="H82" s="10">
        <f t="shared" si="1"/>
        <v>47.666666666666664</v>
      </c>
      <c r="I82" s="20" t="s">
        <v>113</v>
      </c>
    </row>
    <row r="83" spans="1:9" hidden="1" x14ac:dyDescent="0.35">
      <c r="A83" s="7">
        <v>2023</v>
      </c>
      <c r="B83" s="8" t="s">
        <v>12</v>
      </c>
      <c r="C83" s="8" t="s">
        <v>25</v>
      </c>
      <c r="D83" s="8" t="s">
        <v>83</v>
      </c>
      <c r="E83" s="9">
        <v>63</v>
      </c>
      <c r="F83" s="9">
        <v>50</v>
      </c>
      <c r="G83" s="9">
        <v>30</v>
      </c>
      <c r="H83" s="10">
        <f t="shared" si="1"/>
        <v>47.666666666666664</v>
      </c>
      <c r="I83" s="20" t="s">
        <v>113</v>
      </c>
    </row>
    <row r="84" spans="1:9" hidden="1" x14ac:dyDescent="0.35">
      <c r="A84" s="7">
        <v>2023</v>
      </c>
      <c r="B84" s="8" t="s">
        <v>12</v>
      </c>
      <c r="C84" s="8" t="s">
        <v>25</v>
      </c>
      <c r="D84" s="8" t="s">
        <v>85</v>
      </c>
      <c r="E84" s="9">
        <v>42</v>
      </c>
      <c r="F84" s="9">
        <v>56</v>
      </c>
      <c r="G84" s="9">
        <v>45</v>
      </c>
      <c r="H84" s="10">
        <f t="shared" si="1"/>
        <v>47.666666666666664</v>
      </c>
      <c r="I84" s="20" t="s">
        <v>113</v>
      </c>
    </row>
    <row r="85" spans="1:9" hidden="1" x14ac:dyDescent="0.35">
      <c r="A85" s="7">
        <v>2023</v>
      </c>
      <c r="B85" s="8" t="s">
        <v>12</v>
      </c>
      <c r="C85" s="8" t="s">
        <v>25</v>
      </c>
      <c r="D85" s="8" t="s">
        <v>86</v>
      </c>
      <c r="E85" s="9">
        <v>42</v>
      </c>
      <c r="F85" s="9">
        <v>56</v>
      </c>
      <c r="G85" s="9">
        <v>45</v>
      </c>
      <c r="H85" s="10">
        <f t="shared" si="1"/>
        <v>47.666666666666664</v>
      </c>
      <c r="I85" s="20" t="s">
        <v>113</v>
      </c>
    </row>
    <row r="86" spans="1:9" hidden="1" x14ac:dyDescent="0.35">
      <c r="A86" s="7">
        <v>2023</v>
      </c>
      <c r="B86" s="8" t="s">
        <v>51</v>
      </c>
      <c r="C86" s="8" t="s">
        <v>13</v>
      </c>
      <c r="D86" s="8" t="s">
        <v>117</v>
      </c>
      <c r="E86" s="9">
        <v>46</v>
      </c>
      <c r="F86" s="9">
        <v>44</v>
      </c>
      <c r="G86" s="9">
        <v>50</v>
      </c>
      <c r="H86" s="11">
        <f t="shared" si="1"/>
        <v>46.666666666666664</v>
      </c>
      <c r="I86" s="20" t="s">
        <v>113</v>
      </c>
    </row>
    <row r="87" spans="1:9" hidden="1" x14ac:dyDescent="0.35">
      <c r="A87" s="7">
        <v>2023</v>
      </c>
      <c r="B87" s="8" t="s">
        <v>30</v>
      </c>
      <c r="C87" s="8" t="s">
        <v>87</v>
      </c>
      <c r="D87" s="8" t="s">
        <v>94</v>
      </c>
      <c r="E87" s="9">
        <v>60</v>
      </c>
      <c r="F87" s="9">
        <v>50</v>
      </c>
      <c r="G87" s="9">
        <v>30</v>
      </c>
      <c r="H87" s="11">
        <f t="shared" si="1"/>
        <v>46.666666666666664</v>
      </c>
      <c r="I87" s="20" t="s">
        <v>113</v>
      </c>
    </row>
    <row r="88" spans="1:9" hidden="1" x14ac:dyDescent="0.35">
      <c r="A88" s="7">
        <v>2023</v>
      </c>
      <c r="B88" s="8" t="s">
        <v>30</v>
      </c>
      <c r="C88" s="8" t="s">
        <v>25</v>
      </c>
      <c r="D88" s="8" t="s">
        <v>81</v>
      </c>
      <c r="E88" s="9">
        <v>60</v>
      </c>
      <c r="F88" s="9">
        <v>50</v>
      </c>
      <c r="G88" s="9">
        <v>30</v>
      </c>
      <c r="H88" s="11">
        <f t="shared" ref="H88:H100" si="2">(E88+F88+G88)/3</f>
        <v>46.666666666666664</v>
      </c>
      <c r="I88" s="20" t="s">
        <v>113</v>
      </c>
    </row>
    <row r="89" spans="1:9" hidden="1" x14ac:dyDescent="0.35">
      <c r="A89" s="7">
        <v>2023</v>
      </c>
      <c r="B89" s="8" t="s">
        <v>34</v>
      </c>
      <c r="C89" s="8" t="s">
        <v>13</v>
      </c>
      <c r="D89" s="8" t="s">
        <v>68</v>
      </c>
      <c r="E89" s="13">
        <v>42</v>
      </c>
      <c r="F89" s="13">
        <v>56</v>
      </c>
      <c r="G89" s="13">
        <v>40</v>
      </c>
      <c r="H89" s="12">
        <f t="shared" si="2"/>
        <v>46</v>
      </c>
      <c r="I89" s="20" t="s">
        <v>113</v>
      </c>
    </row>
    <row r="90" spans="1:9" hidden="1" x14ac:dyDescent="0.35">
      <c r="A90" s="7">
        <v>2023</v>
      </c>
      <c r="B90" s="8" t="s">
        <v>30</v>
      </c>
      <c r="C90" s="8" t="s">
        <v>25</v>
      </c>
      <c r="D90" s="8" t="s">
        <v>74</v>
      </c>
      <c r="E90" s="9">
        <v>40</v>
      </c>
      <c r="F90" s="9">
        <v>56</v>
      </c>
      <c r="G90" s="9">
        <v>38</v>
      </c>
      <c r="H90" s="11">
        <f t="shared" si="2"/>
        <v>44.666666666666664</v>
      </c>
      <c r="I90" s="20" t="s">
        <v>113</v>
      </c>
    </row>
    <row r="91" spans="1:9" hidden="1" x14ac:dyDescent="0.35">
      <c r="A91" s="7">
        <v>2023</v>
      </c>
      <c r="B91" s="8" t="s">
        <v>12</v>
      </c>
      <c r="C91" s="8" t="s">
        <v>25</v>
      </c>
      <c r="D91" s="8" t="s">
        <v>127</v>
      </c>
      <c r="E91" s="9">
        <v>38</v>
      </c>
      <c r="F91" s="9">
        <v>54</v>
      </c>
      <c r="G91" s="9">
        <v>35</v>
      </c>
      <c r="H91" s="10">
        <f t="shared" si="2"/>
        <v>42.333333333333336</v>
      </c>
      <c r="I91" s="20" t="s">
        <v>113</v>
      </c>
    </row>
    <row r="92" spans="1:9" hidden="1" x14ac:dyDescent="0.35">
      <c r="A92" s="7">
        <v>2023</v>
      </c>
      <c r="B92" s="8" t="s">
        <v>36</v>
      </c>
      <c r="C92" s="8" t="s">
        <v>69</v>
      </c>
      <c r="D92" s="8" t="s">
        <v>91</v>
      </c>
      <c r="E92" s="9">
        <v>63</v>
      </c>
      <c r="F92" s="9">
        <v>31</v>
      </c>
      <c r="G92" s="9">
        <v>30</v>
      </c>
      <c r="H92" s="11">
        <f t="shared" si="2"/>
        <v>41.333333333333336</v>
      </c>
      <c r="I92" s="20" t="s">
        <v>113</v>
      </c>
    </row>
    <row r="93" spans="1:9" hidden="1" x14ac:dyDescent="0.35">
      <c r="A93" s="7">
        <v>2023</v>
      </c>
      <c r="B93" s="14" t="s">
        <v>49</v>
      </c>
      <c r="C93" s="14" t="s">
        <v>13</v>
      </c>
      <c r="D93" s="14" t="s">
        <v>50</v>
      </c>
      <c r="E93" s="13">
        <v>54</v>
      </c>
      <c r="F93" s="13">
        <v>34</v>
      </c>
      <c r="G93" s="13">
        <v>31</v>
      </c>
      <c r="H93" s="12">
        <f t="shared" si="2"/>
        <v>39.666666666666664</v>
      </c>
      <c r="I93" s="20" t="s">
        <v>113</v>
      </c>
    </row>
    <row r="94" spans="1:9" hidden="1" x14ac:dyDescent="0.35">
      <c r="A94" s="7">
        <v>2023</v>
      </c>
      <c r="B94" s="14" t="s">
        <v>51</v>
      </c>
      <c r="C94" s="14" t="s">
        <v>58</v>
      </c>
      <c r="D94" s="14" t="s">
        <v>59</v>
      </c>
      <c r="E94" s="13">
        <v>38</v>
      </c>
      <c r="F94" s="13">
        <v>38</v>
      </c>
      <c r="G94" s="13">
        <v>40</v>
      </c>
      <c r="H94" s="12">
        <f t="shared" si="2"/>
        <v>38.666666666666664</v>
      </c>
      <c r="I94" s="20" t="s">
        <v>113</v>
      </c>
    </row>
    <row r="95" spans="1:9" hidden="1" x14ac:dyDescent="0.35">
      <c r="A95" s="7">
        <v>2023</v>
      </c>
      <c r="B95" s="14" t="s">
        <v>51</v>
      </c>
      <c r="C95" s="8" t="s">
        <v>102</v>
      </c>
      <c r="D95" s="14" t="s">
        <v>93</v>
      </c>
      <c r="E95" s="9">
        <v>33</v>
      </c>
      <c r="F95" s="9">
        <v>47</v>
      </c>
      <c r="G95" s="9">
        <v>35</v>
      </c>
      <c r="H95" s="12">
        <f t="shared" si="2"/>
        <v>38.333333333333336</v>
      </c>
      <c r="I95" s="20" t="s">
        <v>113</v>
      </c>
    </row>
    <row r="96" spans="1:9" hidden="1" x14ac:dyDescent="0.35">
      <c r="A96" s="9">
        <v>2023</v>
      </c>
      <c r="B96" s="8" t="s">
        <v>34</v>
      </c>
      <c r="C96" s="8" t="s">
        <v>101</v>
      </c>
      <c r="D96" s="8" t="s">
        <v>105</v>
      </c>
      <c r="E96" s="9">
        <v>38</v>
      </c>
      <c r="F96" s="9">
        <v>33</v>
      </c>
      <c r="G96" s="9">
        <v>35</v>
      </c>
      <c r="H96" s="11">
        <f t="shared" si="2"/>
        <v>35.333333333333336</v>
      </c>
      <c r="I96" s="20" t="s">
        <v>113</v>
      </c>
    </row>
    <row r="97" spans="1:9" hidden="1" x14ac:dyDescent="0.35">
      <c r="A97" s="18">
        <v>2023</v>
      </c>
      <c r="B97" s="14" t="s">
        <v>34</v>
      </c>
      <c r="C97" s="14" t="s">
        <v>8</v>
      </c>
      <c r="D97" s="14" t="s">
        <v>63</v>
      </c>
      <c r="E97" s="13">
        <v>25</v>
      </c>
      <c r="F97" s="13">
        <v>34</v>
      </c>
      <c r="G97" s="13">
        <v>45</v>
      </c>
      <c r="H97" s="12">
        <f t="shared" si="2"/>
        <v>34.666666666666664</v>
      </c>
      <c r="I97" s="20" t="s">
        <v>113</v>
      </c>
    </row>
    <row r="98" spans="1:9" hidden="1" x14ac:dyDescent="0.35">
      <c r="A98" s="18">
        <v>2023</v>
      </c>
      <c r="B98" s="14" t="s">
        <v>7</v>
      </c>
      <c r="C98" s="14" t="s">
        <v>22</v>
      </c>
      <c r="D98" s="14" t="s">
        <v>72</v>
      </c>
      <c r="E98" s="13">
        <v>30</v>
      </c>
      <c r="F98" s="13">
        <v>44</v>
      </c>
      <c r="G98" s="13">
        <v>30</v>
      </c>
      <c r="H98" s="17">
        <f t="shared" si="2"/>
        <v>34.666666666666664</v>
      </c>
      <c r="I98" s="20" t="s">
        <v>113</v>
      </c>
    </row>
    <row r="99" spans="1:9" hidden="1" x14ac:dyDescent="0.35">
      <c r="A99" s="18">
        <v>2023</v>
      </c>
      <c r="B99" s="14" t="s">
        <v>49</v>
      </c>
      <c r="C99" s="14" t="s">
        <v>8</v>
      </c>
      <c r="D99" s="14" t="s">
        <v>119</v>
      </c>
      <c r="E99" s="13">
        <v>40</v>
      </c>
      <c r="F99" s="13">
        <v>34</v>
      </c>
      <c r="G99" s="13">
        <v>25</v>
      </c>
      <c r="H99" s="12">
        <f t="shared" si="2"/>
        <v>33</v>
      </c>
      <c r="I99" s="20" t="s">
        <v>113</v>
      </c>
    </row>
    <row r="100" spans="1:9" hidden="1" x14ac:dyDescent="0.35">
      <c r="A100" s="18">
        <v>2023</v>
      </c>
      <c r="B100" s="14" t="s">
        <v>34</v>
      </c>
      <c r="C100" s="14" t="s">
        <v>102</v>
      </c>
      <c r="D100" s="14" t="s">
        <v>103</v>
      </c>
      <c r="E100" s="13">
        <v>25</v>
      </c>
      <c r="F100" s="13">
        <v>25</v>
      </c>
      <c r="G100" s="13">
        <v>25</v>
      </c>
      <c r="H100" s="12">
        <f t="shared" si="2"/>
        <v>25</v>
      </c>
      <c r="I100" s="20" t="s">
        <v>113</v>
      </c>
    </row>
    <row r="101" spans="1:9" x14ac:dyDescent="0.35">
      <c r="A101" s="15"/>
      <c r="B101" s="16"/>
      <c r="C101" s="16"/>
      <c r="D101" s="16"/>
      <c r="E101" s="29">
        <f>SUBTOTAL(101,Tabla1[% Efectividad Ámbito Social])</f>
        <v>65.25</v>
      </c>
      <c r="F101" s="29">
        <f>SUBTOTAL(101,Tabla1[% Efectividad Ámbito Administrativo])</f>
        <v>65.25</v>
      </c>
      <c r="G101" s="28">
        <f>SUBTOTAL(101,Tabla1[% Efectividad Ámbito Recursos Naturales y Culturales])</f>
        <v>57.5</v>
      </c>
      <c r="H101" s="27">
        <f>SUBTOTAL(101,Tabla1[% de Efectividad de Manejo promedio obtenido  ])</f>
        <v>62.666666666666671</v>
      </c>
      <c r="I101" s="16"/>
    </row>
  </sheetData>
  <sheetProtection selectLockedCells="1" selectUnlockedCells="1"/>
  <sortState xmlns:xlrd2="http://schemas.microsoft.com/office/spreadsheetml/2017/richdata2" ref="A23:I88">
    <sortCondition descending="1" ref="H24:H88"/>
  </sortState>
  <conditionalFormatting sqref="H24:H10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{9215C9A4-1D57-436A-9ED5-8CDB63F79013}</x14:id>
        </ext>
      </extLst>
    </cfRule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15C9A4-1D57-436A-9ED5-8CDB63F790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H24:H100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23331C36-A63E-4F0F-A69D-5229833AE7E4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ASP-SINAC'!H66:H66</xm:f>
              <xm:sqref>I66</xm:sqref>
            </x14:sparkline>
          </x14:sparklines>
        </x14:sparklineGroup>
        <x14:sparklineGroup displayEmptyCellsAs="span" xr2:uid="{A93E0431-2E02-437A-A0D1-D1B9CCE10537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ASP-SINAC'!H52:H52</xm:f>
              <xm:sqref>I52</xm:sqref>
            </x14:sparkline>
          </x14:sparklines>
        </x14:sparklineGroup>
        <x14:sparklineGroup displayEmptyCellsAs="span" xr2:uid="{E23DFCBB-4777-4781-8544-5A920E023380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ASP-SINAC'!H59:H59</xm:f>
              <xm:sqref>I59</xm:sqref>
            </x14:sparkline>
            <x14:sparkline>
              <xm:f>'Efectividad de Manejo ASP-SINAC'!H60:H60</xm:f>
              <xm:sqref>I60</xm:sqref>
            </x14:sparkline>
          </x14:sparklines>
        </x14:sparklineGroup>
        <x14:sparklineGroup displayEmptyCellsAs="span" xr2:uid="{4499611C-0212-436F-BA16-6D24B4EC0E94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ASP-SINAC'!H27:H27</xm:f>
              <xm:sqref>I27</xm:sqref>
            </x14:sparkline>
            <x14:sparkline>
              <xm:f>'Efectividad de Manejo ASP-SINAC'!H40:H40</xm:f>
              <xm:sqref>I40</xm:sqref>
            </x14:sparkline>
          </x14:sparklines>
        </x14:sparklineGroup>
        <x14:sparklineGroup displayEmptyCellsAs="span" xr2:uid="{53528897-1240-40E1-8090-111F2EAD48D6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ASP-SINAC'!H25:H25</xm:f>
              <xm:sqref>I25</xm:sqref>
            </x14:sparkline>
            <x14:sparkline>
              <xm:f>'Efectividad de Manejo ASP-SINAC'!H26:H26</xm:f>
              <xm:sqref>I26</xm:sqref>
            </x14:sparkline>
          </x14:sparklines>
        </x14:sparklineGroup>
        <x14:sparklineGroup displayEmptyCellsAs="span" xr2:uid="{FF7884E6-EB2C-46EF-A203-D563683136E5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ASP-SINAC'!H24:H24</xm:f>
              <xm:sqref>I24</xm:sqref>
            </x14:sparkline>
          </x14:sparklines>
        </x14:sparklineGroup>
        <x14:sparklineGroup displayEmptyCellsAs="span" xr2:uid="{93A5F1BA-4829-4371-986A-FF8EA0C9D22B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ASP-SINAC'!H61:H61</xm:f>
              <xm:sqref>I61</xm:sqref>
            </x14:sparkline>
            <x14:sparkline>
              <xm:f>'Efectividad de Manejo ASP-SINAC'!H62:H62</xm:f>
              <xm:sqref>I62</xm:sqref>
            </x14:sparkline>
            <x14:sparkline>
              <xm:f>'Efectividad de Manejo ASP-SINAC'!H63:H63</xm:f>
              <xm:sqref>I63</xm:sqref>
            </x14:sparkline>
            <x14:sparkline>
              <xm:f>'Efectividad de Manejo ASP-SINAC'!H64:H64</xm:f>
              <xm:sqref>I64</xm:sqref>
            </x14:sparkline>
            <x14:sparkline>
              <xm:f>'Efectividad de Manejo ASP-SINAC'!H65:H65</xm:f>
              <xm:sqref>I65</xm:sqref>
            </x14:sparkline>
            <x14:sparkline>
              <xm:f>'Efectividad de Manejo ASP-SINAC'!H67:H67</xm:f>
              <xm:sqref>I67</xm:sqref>
            </x14:sparkline>
            <x14:sparkline>
              <xm:f>'Efectividad de Manejo ASP-SINAC'!H68:H68</xm:f>
              <xm:sqref>I68</xm:sqref>
            </x14:sparkline>
            <x14:sparkline>
              <xm:f>'Efectividad de Manejo ASP-SINAC'!H69:H69</xm:f>
              <xm:sqref>I69</xm:sqref>
            </x14:sparkline>
            <x14:sparkline>
              <xm:f>'Efectividad de Manejo ASP-SINAC'!H70:H70</xm:f>
              <xm:sqref>I70</xm:sqref>
            </x14:sparkline>
            <x14:sparkline>
              <xm:f>'Efectividad de Manejo ASP-SINAC'!H71:H71</xm:f>
              <xm:sqref>I71</xm:sqref>
            </x14:sparkline>
            <x14:sparkline>
              <xm:f>'Efectividad de Manejo ASP-SINAC'!H72:H72</xm:f>
              <xm:sqref>I72</xm:sqref>
            </x14:sparkline>
          </x14:sparklines>
        </x14:sparklineGroup>
        <x14:sparklineGroup displayEmptyCellsAs="span" xr2:uid="{11BB945D-0A4F-4813-AB92-A33E00B9902A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ASP-SINAC'!H41:H41</xm:f>
              <xm:sqref>I41</xm:sqref>
            </x14:sparkline>
            <x14:sparkline>
              <xm:f>'Efectividad de Manejo ASP-SINAC'!H42:H42</xm:f>
              <xm:sqref>I42</xm:sqref>
            </x14:sparkline>
            <x14:sparkline>
              <xm:f>'Efectividad de Manejo ASP-SINAC'!H43:H43</xm:f>
              <xm:sqref>I43</xm:sqref>
            </x14:sparkline>
            <x14:sparkline>
              <xm:f>'Efectividad de Manejo ASP-SINAC'!H44:H44</xm:f>
              <xm:sqref>I44</xm:sqref>
            </x14:sparkline>
            <x14:sparkline>
              <xm:f>'Efectividad de Manejo ASP-SINAC'!H45:H45</xm:f>
              <xm:sqref>I45</xm:sqref>
            </x14:sparkline>
            <x14:sparkline>
              <xm:f>'Efectividad de Manejo ASP-SINAC'!H46:H46</xm:f>
              <xm:sqref>I46</xm:sqref>
            </x14:sparkline>
            <x14:sparkline>
              <xm:f>'Efectividad de Manejo ASP-SINAC'!H47:H47</xm:f>
              <xm:sqref>I47</xm:sqref>
            </x14:sparkline>
            <x14:sparkline>
              <xm:f>'Efectividad de Manejo ASP-SINAC'!H48:H48</xm:f>
              <xm:sqref>I48</xm:sqref>
            </x14:sparkline>
            <x14:sparkline>
              <xm:f>'Efectividad de Manejo ASP-SINAC'!H49:H49</xm:f>
              <xm:sqref>I49</xm:sqref>
            </x14:sparkline>
            <x14:sparkline>
              <xm:f>'Efectividad de Manejo ASP-SINAC'!H50:H50</xm:f>
              <xm:sqref>I50</xm:sqref>
            </x14:sparkline>
            <x14:sparkline>
              <xm:f>'Efectividad de Manejo ASP-SINAC'!H51:H51</xm:f>
              <xm:sqref>I51</xm:sqref>
            </x14:sparkline>
            <x14:sparkline>
              <xm:f>'Efectividad de Manejo ASP-SINAC'!H53:H53</xm:f>
              <xm:sqref>I53</xm:sqref>
            </x14:sparkline>
            <x14:sparkline>
              <xm:f>'Efectividad de Manejo ASP-SINAC'!H54:H54</xm:f>
              <xm:sqref>I54</xm:sqref>
            </x14:sparkline>
            <x14:sparkline>
              <xm:f>'Efectividad de Manejo ASP-SINAC'!H55:H55</xm:f>
              <xm:sqref>I55</xm:sqref>
            </x14:sparkline>
            <x14:sparkline>
              <xm:f>'Efectividad de Manejo ASP-SINAC'!H56:H56</xm:f>
              <xm:sqref>I56</xm:sqref>
            </x14:sparkline>
            <x14:sparkline>
              <xm:f>'Efectividad de Manejo ASP-SINAC'!H57:H57</xm:f>
              <xm:sqref>I57</xm:sqref>
            </x14:sparkline>
            <x14:sparkline>
              <xm:f>'Efectividad de Manejo ASP-SINAC'!H58:H58</xm:f>
              <xm:sqref>I58</xm:sqref>
            </x14:sparkline>
          </x14:sparklines>
        </x14:sparklineGroup>
        <x14:sparklineGroup displayEmptyCellsAs="span" xr2:uid="{ADB105F3-BC0F-4B3C-9451-B527598B697F}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'Efectividad de Manejo ASP-SINAC'!H28:H28</xm:f>
              <xm:sqref>I28</xm:sqref>
            </x14:sparkline>
            <x14:sparkline>
              <xm:f>'Efectividad de Manejo ASP-SINAC'!H29:H29</xm:f>
              <xm:sqref>I29</xm:sqref>
            </x14:sparkline>
            <x14:sparkline>
              <xm:f>'Efectividad de Manejo ASP-SINAC'!H30:H30</xm:f>
              <xm:sqref>I30</xm:sqref>
            </x14:sparkline>
            <x14:sparkline>
              <xm:f>'Efectividad de Manejo ASP-SINAC'!H31:H31</xm:f>
              <xm:sqref>I31</xm:sqref>
            </x14:sparkline>
            <x14:sparkline>
              <xm:f>'Efectividad de Manejo ASP-SINAC'!H32:H32</xm:f>
              <xm:sqref>I32</xm:sqref>
            </x14:sparkline>
            <x14:sparkline>
              <xm:f>'Efectividad de Manejo ASP-SINAC'!H33:H33</xm:f>
              <xm:sqref>I33</xm:sqref>
            </x14:sparkline>
            <x14:sparkline>
              <xm:f>'Efectividad de Manejo ASP-SINAC'!H34:H34</xm:f>
              <xm:sqref>I34</xm:sqref>
            </x14:sparkline>
            <x14:sparkline>
              <xm:f>'Efectividad de Manejo ASP-SINAC'!H35:H35</xm:f>
              <xm:sqref>I35</xm:sqref>
            </x14:sparkline>
            <x14:sparkline>
              <xm:f>'Efectividad de Manejo ASP-SINAC'!H36:H36</xm:f>
              <xm:sqref>I36</xm:sqref>
            </x14:sparkline>
            <x14:sparkline>
              <xm:f>'Efectividad de Manejo ASP-SINAC'!H37:H37</xm:f>
              <xm:sqref>I37</xm:sqref>
            </x14:sparkline>
            <x14:sparkline>
              <xm:f>'Efectividad de Manejo ASP-SINAC'!H38:H38</xm:f>
              <xm:sqref>I38</xm:sqref>
            </x14:sparkline>
            <x14:sparkline>
              <xm:f>'Efectividad de Manejo ASP-SINAC'!H39:H39</xm:f>
              <xm:sqref>I39</xm:sqref>
            </x14:sparkline>
          </x14:sparklines>
        </x14:sparklineGroup>
      </x14:sparklineGroup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9BDB-8A42-4403-A4D7-F8D1AD254DCF}">
  <dimension ref="A4:C14"/>
  <sheetViews>
    <sheetView showGridLines="0" zoomScale="60" zoomScaleNormal="60" workbookViewId="0">
      <selection activeCell="C21" sqref="C21"/>
    </sheetView>
  </sheetViews>
  <sheetFormatPr baseColWidth="10" defaultRowHeight="14.5" x14ac:dyDescent="0.35"/>
  <cols>
    <col min="1" max="1" width="29.36328125" customWidth="1"/>
    <col min="2" max="2" width="7.81640625" hidden="1" customWidth="1"/>
    <col min="3" max="3" width="11.1796875" customWidth="1"/>
  </cols>
  <sheetData>
    <row r="4" spans="1:3" x14ac:dyDescent="0.35">
      <c r="A4" t="s">
        <v>2</v>
      </c>
      <c r="B4" t="s">
        <v>125</v>
      </c>
      <c r="C4" t="s">
        <v>144</v>
      </c>
    </row>
    <row r="5" spans="1:3" x14ac:dyDescent="0.35">
      <c r="A5" s="19" t="s">
        <v>106</v>
      </c>
      <c r="C5">
        <v>30</v>
      </c>
    </row>
    <row r="6" spans="1:3" ht="11.5" customHeight="1" x14ac:dyDescent="0.35">
      <c r="A6" s="19" t="s">
        <v>8</v>
      </c>
      <c r="C6">
        <v>17</v>
      </c>
    </row>
    <row r="7" spans="1:3" x14ac:dyDescent="0.35">
      <c r="A7" s="19" t="s">
        <v>25</v>
      </c>
      <c r="C7">
        <v>11</v>
      </c>
    </row>
    <row r="8" spans="1:3" x14ac:dyDescent="0.35">
      <c r="A8" s="19" t="s">
        <v>107</v>
      </c>
      <c r="C8">
        <v>6</v>
      </c>
    </row>
    <row r="9" spans="1:3" x14ac:dyDescent="0.35">
      <c r="A9" s="19" t="s">
        <v>76</v>
      </c>
      <c r="C9">
        <v>4</v>
      </c>
    </row>
    <row r="10" spans="1:3" x14ac:dyDescent="0.35">
      <c r="A10" s="19" t="s">
        <v>108</v>
      </c>
      <c r="C10">
        <v>3</v>
      </c>
    </row>
    <row r="11" spans="1:3" x14ac:dyDescent="0.35">
      <c r="A11" s="19" t="s">
        <v>109</v>
      </c>
      <c r="C11">
        <v>3</v>
      </c>
    </row>
    <row r="12" spans="1:3" x14ac:dyDescent="0.35">
      <c r="A12" s="19" t="s">
        <v>22</v>
      </c>
      <c r="C12">
        <v>2</v>
      </c>
    </row>
    <row r="13" spans="1:3" x14ac:dyDescent="0.35">
      <c r="A13" s="19" t="s">
        <v>46</v>
      </c>
      <c r="C13">
        <v>1</v>
      </c>
    </row>
    <row r="14" spans="1:3" x14ac:dyDescent="0.35">
      <c r="A14" s="52" t="s">
        <v>146</v>
      </c>
      <c r="B14" s="1"/>
      <c r="C14" s="55">
        <f>SUM(C5:C13)</f>
        <v>77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2645-B3DA-4A76-96D2-7445C27AE651}">
  <dimension ref="A3:B24"/>
  <sheetViews>
    <sheetView zoomScale="60" zoomScaleNormal="60" workbookViewId="0">
      <selection activeCell="A20" sqref="A20"/>
    </sheetView>
  </sheetViews>
  <sheetFormatPr baseColWidth="10" defaultRowHeight="14.5" x14ac:dyDescent="0.35"/>
  <cols>
    <col min="1" max="1" width="39" customWidth="1"/>
    <col min="2" max="2" width="10.08984375" customWidth="1"/>
  </cols>
  <sheetData>
    <row r="3" spans="1:2" x14ac:dyDescent="0.35">
      <c r="A3" s="50" t="s">
        <v>110</v>
      </c>
      <c r="B3" s="50"/>
    </row>
    <row r="4" spans="1:2" x14ac:dyDescent="0.35">
      <c r="A4" s="50"/>
      <c r="B4" s="50"/>
    </row>
    <row r="5" spans="1:2" x14ac:dyDescent="0.35">
      <c r="A5" s="50" t="s">
        <v>147</v>
      </c>
      <c r="B5" s="50" t="s">
        <v>144</v>
      </c>
    </row>
    <row r="6" spans="1:2" x14ac:dyDescent="0.35">
      <c r="A6" s="53" t="s">
        <v>10</v>
      </c>
      <c r="B6" s="53">
        <v>3</v>
      </c>
    </row>
    <row r="7" spans="1:2" x14ac:dyDescent="0.35">
      <c r="A7" s="53" t="s">
        <v>111</v>
      </c>
      <c r="B7" s="53">
        <v>13</v>
      </c>
    </row>
    <row r="8" spans="1:2" x14ac:dyDescent="0.35">
      <c r="A8" s="53" t="s">
        <v>112</v>
      </c>
      <c r="B8" s="53">
        <v>14</v>
      </c>
    </row>
    <row r="9" spans="1:2" x14ac:dyDescent="0.35">
      <c r="A9" s="53" t="s">
        <v>20</v>
      </c>
      <c r="B9" s="53">
        <v>22</v>
      </c>
    </row>
    <row r="10" spans="1:2" x14ac:dyDescent="0.35">
      <c r="A10" s="53" t="s">
        <v>113</v>
      </c>
      <c r="B10" s="53">
        <v>25</v>
      </c>
    </row>
    <row r="11" spans="1:2" x14ac:dyDescent="0.35">
      <c r="A11" s="54" t="s">
        <v>146</v>
      </c>
      <c r="B11" s="54">
        <f>SUM(B6:B10)</f>
        <v>77</v>
      </c>
    </row>
    <row r="12" spans="1:2" x14ac:dyDescent="0.35">
      <c r="A12" s="53"/>
      <c r="B12" s="53"/>
    </row>
    <row r="13" spans="1:2" x14ac:dyDescent="0.35">
      <c r="A13" s="53"/>
      <c r="B13" s="53"/>
    </row>
    <row r="14" spans="1:2" x14ac:dyDescent="0.35">
      <c r="A14" s="53"/>
      <c r="B14" s="53"/>
    </row>
    <row r="19" spans="1:1" ht="15.5" x14ac:dyDescent="0.35">
      <c r="A19" s="32" t="s">
        <v>129</v>
      </c>
    </row>
    <row r="20" spans="1:1" ht="15.5" x14ac:dyDescent="0.35">
      <c r="A20" s="33" t="s">
        <v>130</v>
      </c>
    </row>
    <row r="21" spans="1:1" ht="15.5" x14ac:dyDescent="0.35">
      <c r="A21" s="34" t="s">
        <v>131</v>
      </c>
    </row>
    <row r="22" spans="1:1" ht="15.5" x14ac:dyDescent="0.35">
      <c r="A22" s="35" t="s">
        <v>142</v>
      </c>
    </row>
    <row r="23" spans="1:1" ht="15.5" x14ac:dyDescent="0.35">
      <c r="A23" s="36" t="s">
        <v>141</v>
      </c>
    </row>
    <row r="24" spans="1:1" ht="15.5" x14ac:dyDescent="0.35">
      <c r="A24" s="37" t="s">
        <v>140</v>
      </c>
    </row>
  </sheetData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3E1DB-660C-4479-972A-8725B4EBECEA}">
  <dimension ref="B1:L7"/>
  <sheetViews>
    <sheetView showGridLines="0" topLeftCell="A8" zoomScale="36" zoomScaleNormal="36" workbookViewId="0">
      <selection activeCell="B64" sqref="B64"/>
    </sheetView>
  </sheetViews>
  <sheetFormatPr baseColWidth="10" defaultRowHeight="14.5" x14ac:dyDescent="0.35"/>
  <cols>
    <col min="2" max="2" width="22.6328125" customWidth="1"/>
    <col min="3" max="3" width="18.90625" customWidth="1"/>
    <col min="4" max="4" width="12.7265625" customWidth="1"/>
    <col min="5" max="5" width="16" customWidth="1"/>
    <col min="6" max="6" width="19.90625" customWidth="1"/>
    <col min="7" max="7" width="21.26953125" customWidth="1"/>
    <col min="8" max="8" width="25.08984375" customWidth="1"/>
    <col min="9" max="9" width="18.81640625" customWidth="1"/>
    <col min="10" max="10" width="17.81640625" customWidth="1"/>
    <col min="11" max="11" width="17.36328125" customWidth="1"/>
  </cols>
  <sheetData>
    <row r="1" spans="2:12" ht="28.5" customHeight="1" x14ac:dyDescent="0.35"/>
    <row r="2" spans="2:12" ht="29" x14ac:dyDescent="0.35">
      <c r="B2" s="38"/>
      <c r="C2" s="51" t="s">
        <v>106</v>
      </c>
      <c r="D2" s="51" t="s">
        <v>132</v>
      </c>
      <c r="E2" s="51" t="s">
        <v>109</v>
      </c>
      <c r="F2" s="51" t="s">
        <v>133</v>
      </c>
      <c r="G2" s="51" t="s">
        <v>134</v>
      </c>
      <c r="H2" s="51" t="s">
        <v>135</v>
      </c>
      <c r="I2" s="51" t="s">
        <v>136</v>
      </c>
      <c r="J2" s="51" t="s">
        <v>137</v>
      </c>
      <c r="K2" s="51" t="s">
        <v>138</v>
      </c>
      <c r="L2" s="51" t="s">
        <v>139</v>
      </c>
    </row>
    <row r="3" spans="2:12" x14ac:dyDescent="0.35">
      <c r="B3" s="39" t="s">
        <v>10</v>
      </c>
      <c r="C3" s="40">
        <v>2</v>
      </c>
      <c r="D3" s="40"/>
      <c r="E3" s="40"/>
      <c r="F3" s="40">
        <v>1</v>
      </c>
      <c r="G3" s="40"/>
      <c r="H3" s="40"/>
      <c r="I3" s="40"/>
      <c r="J3" s="40"/>
      <c r="K3" s="40"/>
      <c r="L3" s="49">
        <f>SUM(C3:K3)</f>
        <v>3</v>
      </c>
    </row>
    <row r="4" spans="2:12" x14ac:dyDescent="0.35">
      <c r="B4" s="41" t="s">
        <v>123</v>
      </c>
      <c r="C4" s="42">
        <v>7</v>
      </c>
      <c r="D4" s="42"/>
      <c r="E4" s="42"/>
      <c r="F4" s="42">
        <v>5</v>
      </c>
      <c r="G4" s="42"/>
      <c r="H4" s="42">
        <v>1</v>
      </c>
      <c r="I4" s="42"/>
      <c r="J4" s="42"/>
      <c r="K4" s="42"/>
      <c r="L4" s="49">
        <f>SUM(C4:K4)</f>
        <v>13</v>
      </c>
    </row>
    <row r="5" spans="2:12" x14ac:dyDescent="0.35">
      <c r="B5" s="43" t="s">
        <v>20</v>
      </c>
      <c r="C5" s="44">
        <v>11</v>
      </c>
      <c r="D5" s="44">
        <v>3</v>
      </c>
      <c r="E5" s="44"/>
      <c r="F5" s="44">
        <v>5</v>
      </c>
      <c r="G5" s="44"/>
      <c r="H5" s="44">
        <v>1</v>
      </c>
      <c r="I5" s="44"/>
      <c r="J5" s="44">
        <v>1</v>
      </c>
      <c r="K5" s="44">
        <v>1</v>
      </c>
      <c r="L5" s="49">
        <f>SUM(C5:K5)</f>
        <v>22</v>
      </c>
    </row>
    <row r="6" spans="2:12" x14ac:dyDescent="0.35">
      <c r="B6" s="45" t="s">
        <v>128</v>
      </c>
      <c r="C6" s="46">
        <v>4</v>
      </c>
      <c r="D6" s="46">
        <v>1</v>
      </c>
      <c r="E6" s="46">
        <v>1</v>
      </c>
      <c r="F6" s="46">
        <v>1</v>
      </c>
      <c r="G6" s="46">
        <v>3</v>
      </c>
      <c r="H6" s="46">
        <v>2</v>
      </c>
      <c r="I6" s="46">
        <v>2</v>
      </c>
      <c r="J6" s="46"/>
      <c r="K6" s="46"/>
      <c r="L6" s="49">
        <f>SUM(C6:K6)</f>
        <v>14</v>
      </c>
    </row>
    <row r="7" spans="2:12" x14ac:dyDescent="0.35">
      <c r="B7" s="47" t="s">
        <v>113</v>
      </c>
      <c r="C7" s="48">
        <v>6</v>
      </c>
      <c r="D7" s="48">
        <v>2</v>
      </c>
      <c r="E7" s="48">
        <v>2</v>
      </c>
      <c r="F7" s="48">
        <v>5</v>
      </c>
      <c r="G7" s="48">
        <v>1</v>
      </c>
      <c r="H7" s="48">
        <v>7</v>
      </c>
      <c r="I7" s="48">
        <v>1</v>
      </c>
      <c r="J7" s="48">
        <v>1</v>
      </c>
      <c r="K7" s="48"/>
      <c r="L7" s="49">
        <f>SUM(C7:K7)</f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1376-5D84-47C2-A4DB-652F4524F3CD}">
  <dimension ref="B6:C18"/>
  <sheetViews>
    <sheetView showGridLines="0" tabSelected="1" zoomScale="80" zoomScaleNormal="80" workbookViewId="0">
      <selection activeCell="B20" sqref="B20"/>
    </sheetView>
  </sheetViews>
  <sheetFormatPr baseColWidth="10" defaultRowHeight="14.5" x14ac:dyDescent="0.35"/>
  <cols>
    <col min="2" max="2" width="37.6328125" customWidth="1"/>
    <col min="3" max="3" width="15.54296875" customWidth="1"/>
  </cols>
  <sheetData>
    <row r="6" spans="2:3" ht="17" customHeight="1" x14ac:dyDescent="0.35"/>
    <row r="7" spans="2:3" ht="14.5" customHeight="1" x14ac:dyDescent="0.35">
      <c r="B7" s="25" t="s">
        <v>143</v>
      </c>
      <c r="C7" s="30" t="s">
        <v>144</v>
      </c>
    </row>
    <row r="8" spans="2:3" x14ac:dyDescent="0.35">
      <c r="B8" s="26" t="s">
        <v>116</v>
      </c>
      <c r="C8" s="30">
        <v>65</v>
      </c>
    </row>
    <row r="9" spans="2:3" x14ac:dyDescent="0.35">
      <c r="B9" s="26" t="s">
        <v>115</v>
      </c>
      <c r="C9" s="30">
        <v>60</v>
      </c>
    </row>
    <row r="10" spans="2:3" x14ac:dyDescent="0.35">
      <c r="B10" s="26" t="s">
        <v>114</v>
      </c>
      <c r="C10" s="30">
        <v>57</v>
      </c>
    </row>
    <row r="11" spans="2:3" x14ac:dyDescent="0.35">
      <c r="B11" s="26" t="s">
        <v>145</v>
      </c>
      <c r="C11" s="31">
        <f>AVERAGE(C8:C10)</f>
        <v>60.666666666666664</v>
      </c>
    </row>
    <row r="13" spans="2:3" ht="15.5" x14ac:dyDescent="0.35">
      <c r="B13" s="32" t="s">
        <v>129</v>
      </c>
    </row>
    <row r="14" spans="2:3" ht="15.5" x14ac:dyDescent="0.35">
      <c r="B14" s="33" t="s">
        <v>130</v>
      </c>
    </row>
    <row r="15" spans="2:3" ht="15.5" x14ac:dyDescent="0.35">
      <c r="B15" s="34" t="s">
        <v>131</v>
      </c>
    </row>
    <row r="16" spans="2:3" ht="15.5" x14ac:dyDescent="0.35">
      <c r="B16" s="35" t="s">
        <v>142</v>
      </c>
    </row>
    <row r="17" spans="2:2" ht="15.5" x14ac:dyDescent="0.35">
      <c r="B17" s="36" t="s">
        <v>141</v>
      </c>
    </row>
    <row r="18" spans="2:2" ht="15.5" x14ac:dyDescent="0.35">
      <c r="B18" s="37" t="s">
        <v>140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E345-718B-4592-B781-6A9B1AEF623D}">
  <dimension ref="A1:B14"/>
  <sheetViews>
    <sheetView workbookViewId="0"/>
  </sheetViews>
  <sheetFormatPr baseColWidth="10" defaultRowHeight="14.5" x14ac:dyDescent="0.35"/>
  <sheetData>
    <row r="1" spans="1:2" x14ac:dyDescent="0.35">
      <c r="A1" t="e">
        <f>'Efectividad de Manejo ASP-SINAC'!#REF!</f>
        <v>#REF!</v>
      </c>
      <c r="B1" t="e">
        <f>'Efectividad de Manejo ASP-SINAC'!#REF!</f>
        <v>#REF!</v>
      </c>
    </row>
    <row r="2" spans="1:2" x14ac:dyDescent="0.35">
      <c r="A2" t="e">
        <f>'Efectividad de Manejo ASP-SINAC'!#REF!</f>
        <v>#REF!</v>
      </c>
      <c r="B2" t="e">
        <f>'Efectividad de Manejo ASP-SINAC'!#REF!</f>
        <v>#REF!</v>
      </c>
    </row>
    <row r="3" spans="1:2" x14ac:dyDescent="0.35">
      <c r="A3" t="e">
        <f>'Efectividad de Manejo ASP-SINAC'!#REF!</f>
        <v>#REF!</v>
      </c>
      <c r="B3" t="e">
        <f>'Efectividad de Manejo ASP-SINAC'!#REF!</f>
        <v>#REF!</v>
      </c>
    </row>
    <row r="4" spans="1:2" x14ac:dyDescent="0.35">
      <c r="A4" t="e">
        <f>'Efectividad de Manejo ASP-SINAC'!#REF!</f>
        <v>#REF!</v>
      </c>
      <c r="B4" t="e">
        <f>'Efectividad de Manejo ASP-SINAC'!#REF!</f>
        <v>#REF!</v>
      </c>
    </row>
    <row r="5" spans="1:2" x14ac:dyDescent="0.35">
      <c r="A5" t="e">
        <f>'Efectividad de Manejo ASP-SINAC'!#REF!</f>
        <v>#REF!</v>
      </c>
      <c r="B5" t="e">
        <f>'Efectividad de Manejo ASP-SINAC'!#REF!</f>
        <v>#REF!</v>
      </c>
    </row>
    <row r="6" spans="1:2" x14ac:dyDescent="0.35">
      <c r="A6" t="s">
        <v>89</v>
      </c>
      <c r="B6" t="e">
        <f t="array" aca="1" ref="B6" ca="1">_xludf.SUM(ABS('Efectividad de Manejo ASP-SINAC'!#REF!))</f>
        <v>#NAME?</v>
      </c>
    </row>
    <row r="8" spans="1:2" x14ac:dyDescent="0.35">
      <c r="A8" s="3" t="e">
        <f>'Efectividad de Manejo ASP-SINAC'!#REF!/Kutools_Chart!A13</f>
        <v>#REF!</v>
      </c>
      <c r="B8" s="3" t="e">
        <f>'Efectividad de Manejo ASP-SINAC'!#REF!/Kutools_Chart!B13</f>
        <v>#REF!</v>
      </c>
    </row>
    <row r="9" spans="1:2" x14ac:dyDescent="0.35">
      <c r="A9" s="3" t="e">
        <f>'Efectividad de Manejo ASP-SINAC'!#REF!/Kutools_Chart!A13</f>
        <v>#REF!</v>
      </c>
      <c r="B9" s="3" t="e">
        <f>'Efectividad de Manejo ASP-SINAC'!#REF!/Kutools_Chart!B13</f>
        <v>#REF!</v>
      </c>
    </row>
    <row r="10" spans="1:2" x14ac:dyDescent="0.35">
      <c r="A10" s="3" t="e">
        <f>'Efectividad de Manejo ASP-SINAC'!#REF!/Kutools_Chart!A13</f>
        <v>#REF!</v>
      </c>
      <c r="B10" s="3" t="e">
        <f>'Efectividad de Manejo ASP-SINAC'!#REF!/Kutools_Chart!B13</f>
        <v>#REF!</v>
      </c>
    </row>
    <row r="11" spans="1:2" x14ac:dyDescent="0.35">
      <c r="A11" s="3" t="e">
        <f>'Efectividad de Manejo ASP-SINAC'!#REF!/Kutools_Chart!A13</f>
        <v>#REF!</v>
      </c>
      <c r="B11" s="3" t="e">
        <f>'Efectividad de Manejo ASP-SINAC'!#REF!/Kutools_Chart!B13</f>
        <v>#REF!</v>
      </c>
    </row>
    <row r="12" spans="1:2" x14ac:dyDescent="0.35">
      <c r="A12" s="3" t="e">
        <f>'Efectividad de Manejo ASP-SINAC'!#REF!/Kutools_Chart!A13</f>
        <v>#REF!</v>
      </c>
      <c r="B12" s="3" t="e">
        <f>'Efectividad de Manejo ASP-SINAC'!#REF!/Kutools_Chart!B13</f>
        <v>#REF!</v>
      </c>
    </row>
    <row r="13" spans="1:2" x14ac:dyDescent="0.35">
      <c r="A13" s="1" t="e">
        <f xml:space="preserve"> SUBTOTAL(109,'Efectividad de Manejo ASP-SINAC'!#REF!)</f>
        <v>#REF!</v>
      </c>
      <c r="B13" s="1" t="e">
        <f xml:space="preserve"> SUBTOTAL(109,'Efectividad de Manejo ASP-SINAC'!#REF!)</f>
        <v>#REF!</v>
      </c>
    </row>
    <row r="14" spans="1:2" x14ac:dyDescent="0.35">
      <c r="A14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0D08EAC-7D88-42CB-91AD-EEED11B0FA5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47166C0-F303-4E93-9161-381BD999984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Efectividad de Manejo ASP-SINAC</vt:lpstr>
      <vt:lpstr>Categorías evaluadas</vt:lpstr>
      <vt:lpstr>Resultados x escala evaluación</vt:lpstr>
      <vt:lpstr>Resultados x EE y CM</vt:lpstr>
      <vt:lpstr>Efectividad Nacional por Ambito</vt:lpstr>
      <vt:lpstr>Kutools_Chart</vt:lpstr>
      <vt:lpstr>'Efectividad de Manejo ASP-SINAC'!Área_de_impresión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Duran Monge</cp:lastModifiedBy>
  <cp:lastPrinted>2023-05-10T13:35:38Z</cp:lastPrinted>
  <dcterms:created xsi:type="dcterms:W3CDTF">2022-04-28T13:47:10Z</dcterms:created>
  <dcterms:modified xsi:type="dcterms:W3CDTF">2024-07-12T21:59:52Z</dcterms:modified>
</cp:coreProperties>
</file>